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G:\My Drive\PJ Davis &amp; Assoc\CSCoC Business\"/>
    </mc:Choice>
  </mc:AlternateContent>
  <xr:revisionPtr revIDLastSave="0" documentId="13_ncr:1_{2082977F-C1E2-4957-879C-73E64EDF7B47}" xr6:coauthVersionLast="47" xr6:coauthVersionMax="47" xr10:uidLastSave="{00000000-0000-0000-0000-000000000000}"/>
  <bookViews>
    <workbookView xWindow="-108" yWindow="-108" windowWidth="23256" windowHeight="12456" tabRatio="740" firstSheet="3" activeTab="8" xr2:uid="{00000000-000D-0000-FFFF-FFFF00000000}"/>
  </bookViews>
  <sheets>
    <sheet name="TBL 1. Landscape Analysis" sheetId="9" r:id="rId1"/>
    <sheet name="TBL 3. Funding Analysis" sheetId="11" r:id="rId2"/>
    <sheet name="TBL 4. Outcome Goals" sheetId="4" r:id="rId3"/>
    <sheet name="TBL 2. Services Provided" sheetId="10" r:id="rId4"/>
    <sheet name="TBL 5. Strategies for Goals" sheetId="12" r:id="rId5"/>
    <sheet name="TBL 6. Funding Plans" sheetId="6" r:id="rId6"/>
    <sheet name="TBL 7. Dem Need - IH ONLY" sheetId="8" r:id="rId7"/>
    <sheet name="TBL 8. Budget Template" sheetId="7" r:id="rId8"/>
    <sheet name="Lists" sheetId="2" r:id="rId9"/>
  </sheets>
  <externalReferences>
    <externalReference r:id="rId10"/>
    <externalReference r:id="rId11"/>
  </externalReferences>
  <definedNames>
    <definedName name="Fiscal_Year" localSheetId="1">[1]Lists!#REF!</definedName>
    <definedName name="Fiscal_Year" localSheetId="4">[2]Lists!#REF!</definedName>
    <definedName name="Fiscal_Year">Lists!#REF!</definedName>
    <definedName name="_xlnm.Print_Area" localSheetId="7">'TBL 8. Budget Template'!$A$3:$M$48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6" l="1"/>
  <c r="M4" i="6"/>
  <c r="M39" i="7" l="1"/>
  <c r="E39" i="7"/>
  <c r="M37" i="7"/>
  <c r="K35" i="7"/>
  <c r="K33" i="7"/>
  <c r="K32" i="7"/>
  <c r="K30" i="7"/>
  <c r="K31" i="7"/>
  <c r="K29" i="7"/>
  <c r="K27" i="7"/>
  <c r="K26" i="7"/>
  <c r="K25" i="7"/>
  <c r="K24" i="7"/>
  <c r="I23" i="7"/>
  <c r="H23" i="7"/>
  <c r="G23" i="7"/>
  <c r="K22" i="7"/>
  <c r="K20" i="7"/>
  <c r="K19" i="7"/>
  <c r="K18" i="7"/>
  <c r="L14" i="6"/>
  <c r="K14" i="6"/>
  <c r="J14" i="6"/>
  <c r="I14" i="6"/>
  <c r="H14" i="6"/>
  <c r="G14" i="6"/>
  <c r="F14" i="6"/>
  <c r="E14" i="6"/>
  <c r="D14" i="6"/>
  <c r="C14" i="6"/>
  <c r="M13" i="6"/>
  <c r="M11" i="6"/>
  <c r="M10" i="6"/>
  <c r="M9" i="6"/>
  <c r="M8" i="6"/>
  <c r="M7" i="6"/>
  <c r="D5" i="4"/>
  <c r="C34" i="9"/>
  <c r="C33" i="9"/>
  <c r="C32" i="9"/>
  <c r="C31" i="9"/>
  <c r="C28" i="9"/>
  <c r="C27" i="9"/>
  <c r="C23" i="9"/>
  <c r="C22" i="9"/>
  <c r="C18" i="9"/>
  <c r="C17" i="9"/>
  <c r="C16" i="9"/>
  <c r="C15" i="9"/>
  <c r="C14" i="9"/>
  <c r="C13" i="9"/>
  <c r="C12" i="9"/>
  <c r="C9" i="9"/>
  <c r="C8" i="9"/>
  <c r="C4" i="9"/>
  <c r="M14" i="6" l="1"/>
  <c r="K17" i="7"/>
  <c r="G39" i="7"/>
  <c r="H39" i="7"/>
  <c r="I39" i="7"/>
  <c r="K21" i="7"/>
  <c r="F23" i="7"/>
  <c r="K23" i="7" s="1"/>
  <c r="K16" i="7"/>
  <c r="K28" i="7"/>
  <c r="F39" i="7" l="1"/>
  <c r="K37" i="7"/>
  <c r="M12" i="7" s="1"/>
  <c r="K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Carlton</author>
  </authors>
  <commentList>
    <comment ref="C5" authorId="0" shapeId="0" xr:uid="{00000000-0006-0000-0300-000001000000}">
      <text>
        <r>
          <rPr>
            <b/>
            <sz val="9"/>
            <color indexed="81"/>
            <rFont val="Tahoma"/>
            <family val="2"/>
          </rPr>
          <t>David Carlton:
Final entry in c5 will be your estimate. -7 is just showing decrease from 2018 to 2020 data</t>
        </r>
      </text>
    </comment>
    <comment ref="D5" authorId="0" shapeId="0" xr:uid="{00000000-0006-0000-0300-000002000000}">
      <text>
        <r>
          <rPr>
            <b/>
            <sz val="9"/>
            <color indexed="81"/>
            <rFont val="Tahoma"/>
            <family val="2"/>
          </rPr>
          <t>David Carlton:</t>
        </r>
        <r>
          <rPr>
            <sz val="9"/>
            <color indexed="81"/>
            <rFont val="Tahoma"/>
            <family val="2"/>
          </rPr>
          <t xml:space="preserve">
D5 will =  C5/B5</t>
        </r>
      </text>
    </comment>
    <comment ref="B13" authorId="0" shapeId="0" xr:uid="{00000000-0006-0000-0300-000003000000}">
      <text>
        <r>
          <rPr>
            <b/>
            <sz val="9"/>
            <color indexed="81"/>
            <rFont val="Tahoma"/>
            <family val="2"/>
          </rPr>
          <t>David Carlton:</t>
        </r>
        <r>
          <rPr>
            <sz val="9"/>
            <color indexed="81"/>
            <rFont val="Tahoma"/>
            <family val="2"/>
          </rPr>
          <t xml:space="preserve">
PIT data from 2020 Unsheltered count</t>
        </r>
      </text>
    </comment>
    <comment ref="C13" authorId="0" shapeId="0" xr:uid="{00000000-0006-0000-0300-000004000000}">
      <text>
        <r>
          <rPr>
            <b/>
            <sz val="9"/>
            <color indexed="81"/>
            <rFont val="Tahoma"/>
            <family val="2"/>
          </rPr>
          <t>David Carlton:</t>
        </r>
        <r>
          <rPr>
            <sz val="9"/>
            <color indexed="81"/>
            <rFont val="Tahoma"/>
            <family val="2"/>
          </rPr>
          <t xml:space="preserve">
this is going to be your estimate</t>
        </r>
      </text>
    </comment>
    <comment ref="D13" authorId="0" shapeId="0" xr:uid="{00000000-0006-0000-0300-000005000000}">
      <text/>
    </comment>
    <comment ref="C21" authorId="0" shapeId="0" xr:uid="{00000000-0006-0000-0300-000006000000}">
      <text>
        <r>
          <rPr>
            <b/>
            <sz val="9"/>
            <color indexed="81"/>
            <rFont val="Tahoma"/>
            <family val="2"/>
          </rPr>
          <t>David Carlton:</t>
        </r>
        <r>
          <rPr>
            <sz val="9"/>
            <color indexed="81"/>
            <rFont val="Tahoma"/>
            <family val="2"/>
          </rPr>
          <t xml:space="preserve">
This will be your estimate</t>
        </r>
      </text>
    </comment>
    <comment ref="D21" authorId="0" shapeId="0" xr:uid="{00000000-0006-0000-0300-000007000000}">
      <text>
        <r>
          <rPr>
            <b/>
            <sz val="9"/>
            <color indexed="81"/>
            <rFont val="Tahoma"/>
            <family val="2"/>
          </rPr>
          <t>David Carlton:</t>
        </r>
        <r>
          <rPr>
            <sz val="9"/>
            <color indexed="81"/>
            <rFont val="Tahoma"/>
            <family val="2"/>
          </rPr>
          <t xml:space="preserve">
this will =c21/b21
</t>
        </r>
      </text>
    </comment>
    <comment ref="C29" authorId="0" shapeId="0" xr:uid="{00000000-0006-0000-0300-000008000000}">
      <text>
        <r>
          <rPr>
            <b/>
            <sz val="9"/>
            <color indexed="81"/>
            <rFont val="Tahoma"/>
            <family val="2"/>
          </rPr>
          <t>David Carlton:</t>
        </r>
        <r>
          <rPr>
            <sz val="9"/>
            <color indexed="81"/>
            <rFont val="Tahoma"/>
            <family val="2"/>
          </rPr>
          <t xml:space="preserve">
your estimate, Look at baseline data ( -21% decrease from 2018 to 2020)</t>
        </r>
      </text>
    </comment>
    <comment ref="C37" authorId="0" shapeId="0" xr:uid="{00000000-0006-0000-0300-000009000000}">
      <text>
        <r>
          <rPr>
            <b/>
            <sz val="9"/>
            <color indexed="81"/>
            <rFont val="Tahoma"/>
            <family val="2"/>
          </rPr>
          <t>David Carlton:</t>
        </r>
        <r>
          <rPr>
            <sz val="9"/>
            <color indexed="81"/>
            <rFont val="Tahoma"/>
            <family val="2"/>
          </rPr>
          <t xml:space="preserve">
your estimate. Consider 245 increase from 2018 to 2022</t>
        </r>
      </text>
    </comment>
    <comment ref="C45" authorId="0" shapeId="0" xr:uid="{00000000-0006-0000-0300-00000A000000}">
      <text>
        <r>
          <rPr>
            <b/>
            <sz val="9"/>
            <color indexed="81"/>
            <rFont val="Tahoma"/>
            <family val="2"/>
          </rPr>
          <t>David Carlton:</t>
        </r>
        <r>
          <rPr>
            <sz val="9"/>
            <color indexed="81"/>
            <rFont val="Tahoma"/>
            <family val="2"/>
          </rPr>
          <t xml:space="preserve">
your estimate of returns to Homelessness</t>
        </r>
      </text>
    </comment>
    <comment ref="C53" authorId="0" shapeId="0" xr:uid="{00000000-0006-0000-0300-00000B000000}">
      <text>
        <r>
          <rPr>
            <b/>
            <sz val="9"/>
            <color indexed="81"/>
            <rFont val="Tahoma"/>
            <family val="2"/>
          </rPr>
          <t>David Carlton:</t>
        </r>
        <r>
          <rPr>
            <sz val="9"/>
            <color indexed="81"/>
            <rFont val="Tahoma"/>
            <family val="2"/>
          </rPr>
          <t xml:space="preserve">
your estimate. Consdier that we had no street outreach until 2021</t>
        </r>
      </text>
    </comment>
  </commentList>
</comments>
</file>

<file path=xl/sharedStrings.xml><?xml version="1.0" encoding="utf-8"?>
<sst xmlns="http://schemas.openxmlformats.org/spreadsheetml/2006/main" count="957" uniqueCount="329">
  <si>
    <t>Table 1. Landscape Analysis of Needs and Demographics</t>
  </si>
  <si>
    <t xml:space="preserve">People Experiencing Homelessness </t>
  </si>
  <si>
    <t>Source and
Date Timeframe of Data</t>
  </si>
  <si>
    <t>Population and Living Situations</t>
  </si>
  <si>
    <t>TOTAL # OF PEOPLE EXPERIENCING HOMELESSNESS</t>
  </si>
  <si>
    <r>
      <t xml:space="preserve"># of People Who are </t>
    </r>
    <r>
      <rPr>
        <b/>
        <sz val="10"/>
        <color rgb="FF000000"/>
        <rFont val="Century Gothic"/>
        <family val="2"/>
      </rPr>
      <t>Sheltered</t>
    </r>
    <r>
      <rPr>
        <sz val="10"/>
        <color rgb="FF000000"/>
        <rFont val="Century Gothic"/>
        <family val="2"/>
      </rPr>
      <t xml:space="preserve"> (ES, TH, SH)</t>
    </r>
  </si>
  <si>
    <r>
      <t xml:space="preserve"># of People Who are </t>
    </r>
    <r>
      <rPr>
        <b/>
        <sz val="10"/>
        <color rgb="FF000000"/>
        <rFont val="Century Gothic"/>
        <family val="2"/>
      </rPr>
      <t>Unsheltered</t>
    </r>
  </si>
  <si>
    <t>Household Composition</t>
  </si>
  <si>
    <r>
      <t xml:space="preserve"># of Households </t>
    </r>
    <r>
      <rPr>
        <b/>
        <sz val="10"/>
        <color rgb="FF000000"/>
        <rFont val="Century Gothic"/>
        <family val="2"/>
      </rPr>
      <t>without</t>
    </r>
    <r>
      <rPr>
        <sz val="10"/>
        <color rgb="FF000000"/>
        <rFont val="Century Gothic"/>
        <family val="2"/>
      </rPr>
      <t xml:space="preserve"> </t>
    </r>
    <r>
      <rPr>
        <b/>
        <sz val="10"/>
        <color rgb="FF000000"/>
        <rFont val="Century Gothic"/>
        <family val="2"/>
      </rPr>
      <t>Children</t>
    </r>
  </si>
  <si>
    <r>
      <t xml:space="preserve"># of Households with </t>
    </r>
    <r>
      <rPr>
        <b/>
        <sz val="10"/>
        <color rgb="FF000000"/>
        <rFont val="Century Gothic"/>
        <family val="2"/>
      </rPr>
      <t>At Least 1 Adult &amp; 1 Child</t>
    </r>
  </si>
  <si>
    <r>
      <t xml:space="preserve"># of Households with </t>
    </r>
    <r>
      <rPr>
        <b/>
        <sz val="10"/>
        <color rgb="FF000000"/>
        <rFont val="Century Gothic"/>
        <family val="2"/>
      </rPr>
      <t>Only Children</t>
    </r>
  </si>
  <si>
    <t>Sub-Populations and Other Characteristics</t>
  </si>
  <si>
    <r>
      <t xml:space="preserve"># of Adults Who are Experiencing </t>
    </r>
    <r>
      <rPr>
        <b/>
        <sz val="10"/>
        <color rgb="FF000000"/>
        <rFont val="Century Gothic"/>
        <family val="2"/>
      </rPr>
      <t>Chronic Homelessness</t>
    </r>
  </si>
  <si>
    <r>
      <t xml:space="preserve"># of Adults Who are Experiencing </t>
    </r>
    <r>
      <rPr>
        <b/>
        <sz val="10"/>
        <color rgb="FF000000"/>
        <rFont val="Century Gothic"/>
        <family val="2"/>
      </rPr>
      <t>Significant Mental Illness</t>
    </r>
  </si>
  <si>
    <r>
      <t xml:space="preserve"># of Adults Who are Experiencing </t>
    </r>
    <r>
      <rPr>
        <b/>
        <sz val="10"/>
        <color rgb="FF000000"/>
        <rFont val="Century Gothic"/>
        <family val="2"/>
      </rPr>
      <t>Substance Abuse</t>
    </r>
    <r>
      <rPr>
        <sz val="10"/>
        <color rgb="FF000000"/>
        <rFont val="Century Gothic"/>
        <family val="2"/>
      </rPr>
      <t xml:space="preserve"> Disorders</t>
    </r>
  </si>
  <si>
    <r>
      <t xml:space="preserve"># of Adults Who are </t>
    </r>
    <r>
      <rPr>
        <b/>
        <sz val="10"/>
        <color rgb="FF000000"/>
        <rFont val="Century Gothic"/>
        <family val="2"/>
      </rPr>
      <t>Veterans</t>
    </r>
  </si>
  <si>
    <r>
      <t xml:space="preserve"># of Adults with </t>
    </r>
    <r>
      <rPr>
        <b/>
        <sz val="10"/>
        <color rgb="FF000000"/>
        <rFont val="Century Gothic"/>
        <family val="2"/>
      </rPr>
      <t>HIV/AIDS</t>
    </r>
  </si>
  <si>
    <r>
      <t xml:space="preserve"># of Adults Who are </t>
    </r>
    <r>
      <rPr>
        <b/>
        <sz val="10"/>
        <color rgb="FF000000"/>
        <rFont val="Century Gothic"/>
        <family val="2"/>
      </rPr>
      <t>Survivors of Domestic Violence</t>
    </r>
  </si>
  <si>
    <r>
      <t xml:space="preserve"># of </t>
    </r>
    <r>
      <rPr>
        <b/>
        <sz val="10"/>
        <color rgb="FF000000"/>
        <rFont val="Century Gothic"/>
        <family val="2"/>
      </rPr>
      <t>Unaccompanied Youth (under 25)</t>
    </r>
  </si>
  <si>
    <r>
      <t xml:space="preserve"># of </t>
    </r>
    <r>
      <rPr>
        <b/>
        <sz val="10"/>
        <color rgb="FF000000"/>
        <rFont val="Century Gothic"/>
        <family val="2"/>
      </rPr>
      <t>Parenting Youth (under 25)</t>
    </r>
  </si>
  <si>
    <r>
      <t xml:space="preserve"># of People Who are </t>
    </r>
    <r>
      <rPr>
        <b/>
        <sz val="10"/>
        <color rgb="FF000000"/>
        <rFont val="Century Gothic"/>
        <family val="2"/>
      </rPr>
      <t>Children of Parenting Youth</t>
    </r>
  </si>
  <si>
    <t>Gender Demographics</t>
  </si>
  <si>
    <r>
      <t xml:space="preserve"># of </t>
    </r>
    <r>
      <rPr>
        <b/>
        <sz val="10"/>
        <color theme="1"/>
        <rFont val="Century Gothic"/>
        <family val="2"/>
      </rPr>
      <t>Women/Girls</t>
    </r>
    <r>
      <rPr>
        <sz val="10"/>
        <color theme="1"/>
        <rFont val="Century Gothic"/>
        <family val="2"/>
      </rPr>
      <t xml:space="preserve"> </t>
    </r>
  </si>
  <si>
    <r>
      <t xml:space="preserve"># of </t>
    </r>
    <r>
      <rPr>
        <b/>
        <sz val="10"/>
        <color theme="1"/>
        <rFont val="Century Gothic"/>
        <family val="2"/>
      </rPr>
      <t>Men/Boys</t>
    </r>
    <r>
      <rPr>
        <sz val="10"/>
        <color theme="1"/>
        <rFont val="Century Gothic"/>
        <family val="2"/>
      </rPr>
      <t xml:space="preserve"> </t>
    </r>
  </si>
  <si>
    <r>
      <t xml:space="preserve"># of People Who are </t>
    </r>
    <r>
      <rPr>
        <b/>
        <sz val="10"/>
        <color theme="1"/>
        <rFont val="Century Gothic"/>
        <family val="2"/>
      </rPr>
      <t>Transgender</t>
    </r>
  </si>
  <si>
    <r>
      <t xml:space="preserve"># of People Who are </t>
    </r>
    <r>
      <rPr>
        <b/>
        <sz val="10"/>
        <color theme="1"/>
        <rFont val="Century Gothic"/>
        <family val="2"/>
      </rPr>
      <t>Gender Non-Conforming</t>
    </r>
  </si>
  <si>
    <t>Ethnicity and Race Demographics</t>
  </si>
  <si>
    <r>
      <t xml:space="preserve"># of People Who are </t>
    </r>
    <r>
      <rPr>
        <b/>
        <sz val="10"/>
        <color theme="1"/>
        <rFont val="Century Gothic"/>
        <family val="2"/>
      </rPr>
      <t>Hispanic/Latino</t>
    </r>
  </si>
  <si>
    <r>
      <t xml:space="preserve"># of People Who are </t>
    </r>
    <r>
      <rPr>
        <b/>
        <sz val="10"/>
        <color theme="1"/>
        <rFont val="Century Gothic"/>
        <family val="2"/>
      </rPr>
      <t>Non-Hispanic/Non-Latino</t>
    </r>
  </si>
  <si>
    <r>
      <t xml:space="preserve"># of People Who are </t>
    </r>
    <r>
      <rPr>
        <b/>
        <sz val="10"/>
        <color theme="1"/>
        <rFont val="Century Gothic"/>
        <family val="2"/>
      </rPr>
      <t>Black or African American</t>
    </r>
  </si>
  <si>
    <r>
      <t xml:space="preserve"># of People Who are </t>
    </r>
    <r>
      <rPr>
        <b/>
        <sz val="10"/>
        <color theme="1"/>
        <rFont val="Century Gothic"/>
        <family val="2"/>
      </rPr>
      <t>Asian</t>
    </r>
  </si>
  <si>
    <r>
      <t xml:space="preserve"># of People Who are </t>
    </r>
    <r>
      <rPr>
        <b/>
        <sz val="10"/>
        <color theme="1"/>
        <rFont val="Century Gothic"/>
        <family val="2"/>
      </rPr>
      <t>American Indian or Alaska Native</t>
    </r>
  </si>
  <si>
    <r>
      <t xml:space="preserve"># of People Who are </t>
    </r>
    <r>
      <rPr>
        <b/>
        <sz val="10"/>
        <color theme="1"/>
        <rFont val="Century Gothic"/>
        <family val="2"/>
      </rPr>
      <t>Native Hawaiian or Other Pacific Islander</t>
    </r>
  </si>
  <si>
    <r>
      <t xml:space="preserve"># of People Who are </t>
    </r>
    <r>
      <rPr>
        <b/>
        <sz val="10"/>
        <color theme="1"/>
        <rFont val="Century Gothic"/>
        <family val="2"/>
      </rPr>
      <t>White</t>
    </r>
    <r>
      <rPr>
        <sz val="10"/>
        <color theme="1"/>
        <rFont val="Century Gothic"/>
        <family val="2"/>
      </rPr>
      <t xml:space="preserve"> </t>
    </r>
  </si>
  <si>
    <r>
      <t xml:space="preserve"># of People Who are </t>
    </r>
    <r>
      <rPr>
        <b/>
        <sz val="10"/>
        <color theme="1"/>
        <rFont val="Century Gothic"/>
        <family val="2"/>
      </rPr>
      <t>Multiple Races</t>
    </r>
  </si>
  <si>
    <t>Table 2. Landscape Analysis of People Being Served</t>
  </si>
  <si>
    <t>Permanent Supportive Housing
(PSH)</t>
  </si>
  <si>
    <t>Rapid Rehousing 
(RRH)</t>
  </si>
  <si>
    <t>Transitional Housing 
(TH)</t>
  </si>
  <si>
    <t>Intermin Housing or Emergency Shelter
(IH / ES)</t>
  </si>
  <si>
    <t>Diversion Services and Assistance
(DIV)</t>
  </si>
  <si>
    <t>Homelessness Prevention Services &amp; Assistance (HP)</t>
  </si>
  <si>
    <t>Outreach and Engagement Services
(O/R)</t>
  </si>
  <si>
    <t>Other: [Identify]</t>
  </si>
  <si>
    <t>Source(s) and Timeframe of Data</t>
  </si>
  <si>
    <r>
      <t>Household Composition</t>
    </r>
    <r>
      <rPr>
        <sz val="8"/>
        <color rgb="FF000000"/>
        <rFont val="Century Gothic"/>
        <family val="2"/>
      </rPr>
      <t>  </t>
    </r>
  </si>
  <si>
    <t xml:space="preserve">Sub-Populations and Other Characteristics </t>
  </si>
  <si>
    <t>Table 3. Landscape Analysis of State, Federal and Local Funding</t>
  </si>
  <si>
    <r>
      <t xml:space="preserve">Funding Program
</t>
    </r>
    <r>
      <rPr>
        <i/>
        <sz val="9"/>
        <color theme="0"/>
        <rFont val="Century Gothic"/>
        <family val="2"/>
      </rPr>
      <t>(choose from drop down options)</t>
    </r>
  </si>
  <si>
    <r>
      <t xml:space="preserve">Fiscal Year 
</t>
    </r>
    <r>
      <rPr>
        <b/>
        <i/>
        <sz val="8"/>
        <color theme="0"/>
        <rFont val="Century Gothic"/>
        <family val="2"/>
      </rPr>
      <t>(select all that apply)</t>
    </r>
  </si>
  <si>
    <t>Total Amount Invested into Homelessness Interventions</t>
  </si>
  <si>
    <t>Funding Source*</t>
  </si>
  <si>
    <r>
      <t xml:space="preserve">Intervention Types Supported with Funding 
</t>
    </r>
    <r>
      <rPr>
        <i/>
        <sz val="10"/>
        <color theme="0"/>
        <rFont val="Century Gothic"/>
        <family val="2"/>
      </rPr>
      <t>(select all that apply)</t>
    </r>
  </si>
  <si>
    <t>Brief Description of Programming and Services Provided</t>
  </si>
  <si>
    <r>
      <t xml:space="preserve">Populations Served 
</t>
    </r>
    <r>
      <rPr>
        <i/>
        <sz val="10"/>
        <color theme="0"/>
        <rFont val="Century Gothic"/>
        <family val="2"/>
      </rPr>
      <t>(please "x"  the appropriate population[s])</t>
    </r>
  </si>
  <si>
    <t>Homekey (via HCD)</t>
  </si>
  <si>
    <t>FY 2021-2022</t>
  </si>
  <si>
    <t>State Agency</t>
  </si>
  <si>
    <t>Non-Congregate Shelter/ Interim Housing</t>
  </si>
  <si>
    <t>X</t>
  </si>
  <si>
    <t>ALL PEOPLE EXPERIENCING HOMELESSNESS</t>
  </si>
  <si>
    <r>
      <rPr>
        <b/>
        <sz val="9"/>
        <color theme="1"/>
        <rFont val="Century Gothic"/>
        <family val="2"/>
      </rPr>
      <t>TARGETED POPULATIONS</t>
    </r>
    <r>
      <rPr>
        <sz val="9"/>
        <color theme="1"/>
        <rFont val="Century Gothic"/>
        <family val="2"/>
      </rPr>
      <t xml:space="preserve"> (</t>
    </r>
    <r>
      <rPr>
        <i/>
        <sz val="9"/>
        <color theme="1"/>
        <rFont val="Century Gothic"/>
        <family val="2"/>
      </rPr>
      <t>please "x" all that apply</t>
    </r>
    <r>
      <rPr>
        <sz val="9"/>
        <color theme="1"/>
        <rFont val="Century Gothic"/>
        <family val="2"/>
      </rPr>
      <t>)</t>
    </r>
  </si>
  <si>
    <t>FY 2022-2023</t>
  </si>
  <si>
    <t>Permanent Supportive and Service-Enriched Housing</t>
  </si>
  <si>
    <r>
      <t xml:space="preserve">People Exp </t>
    </r>
    <r>
      <rPr>
        <b/>
        <sz val="9"/>
        <color theme="1"/>
        <rFont val="Century Gothic"/>
        <family val="2"/>
      </rPr>
      <t>Chronic Homelessness</t>
    </r>
    <r>
      <rPr>
        <sz val="9"/>
        <color theme="1"/>
        <rFont val="Century Gothic"/>
        <family val="2"/>
      </rPr>
      <t xml:space="preserve"> </t>
    </r>
  </si>
  <si>
    <t>Veterans</t>
  </si>
  <si>
    <t>Parenting Youth</t>
  </si>
  <si>
    <t>FY 2023-2024</t>
  </si>
  <si>
    <t>Diversion and Homelessness Prevention</t>
  </si>
  <si>
    <r>
      <t xml:space="preserve">People Exp </t>
    </r>
    <r>
      <rPr>
        <b/>
        <sz val="9"/>
        <color theme="1"/>
        <rFont val="Century Gothic"/>
        <family val="2"/>
      </rPr>
      <t xml:space="preserve">Severe Mental Illness </t>
    </r>
  </si>
  <si>
    <r>
      <t xml:space="preserve">People Exp </t>
    </r>
    <r>
      <rPr>
        <b/>
        <sz val="9"/>
        <color theme="1"/>
        <rFont val="Century Gothic"/>
        <family val="2"/>
      </rPr>
      <t>HIV/ AIDS</t>
    </r>
  </si>
  <si>
    <t>Children of Parenting Youth</t>
  </si>
  <si>
    <r>
      <t>People Exp</t>
    </r>
    <r>
      <rPr>
        <b/>
        <sz val="9"/>
        <color theme="1"/>
        <rFont val="Century Gothic"/>
        <family val="2"/>
      </rPr>
      <t xml:space="preserve"> Substance Abuse Disorders </t>
    </r>
  </si>
  <si>
    <t>Unaccompanied Youth</t>
  </si>
  <si>
    <r>
      <t>Other (</t>
    </r>
    <r>
      <rPr>
        <i/>
        <sz val="9"/>
        <color theme="0" tint="-0.499984740745262"/>
        <rFont val="Century Gothic"/>
        <family val="2"/>
      </rPr>
      <t>please enter here</t>
    </r>
    <r>
      <rPr>
        <sz val="9"/>
        <color theme="1"/>
        <rFont val="Century Gothic"/>
        <family val="2"/>
      </rPr>
      <t>)</t>
    </r>
  </si>
  <si>
    <t>Table 4. Outcome Goals</t>
  </si>
  <si>
    <t xml:space="preserve">Outcome Goal #1a: Reducing the number of persons experiencing homelessness. </t>
  </si>
  <si>
    <t>Baseline Data: 
Annual estimate of number of people accessing services who are experiencing homelessness</t>
  </si>
  <si>
    <t>Outcome Goals July 1, 2021 - June 30, 2024</t>
  </si>
  <si>
    <t>Decrease/Increase in # of People</t>
  </si>
  <si>
    <t>Decrease/Increase as % Change from Baseline</t>
  </si>
  <si>
    <t>Describe Your Related Goals for
Underserved Populations and Populations Disproportionately Impacted by Homelessness</t>
  </si>
  <si>
    <t xml:space="preserve">Describe any underserved and/ or disproportionately impacted population(s) that your community will especially focus on related to this Outcome Goal and how this focus has been informed by data in your landscape assessment: 
</t>
  </si>
  <si>
    <t xml:space="preserve">Describe the trackable data goal(s) related to this Outcome Goal:
</t>
  </si>
  <si>
    <t>Outcome Goal #1b: Reducing the number of persons experiencing homelessness on a daily basis</t>
  </si>
  <si>
    <t>Baseline Data:
Daily Estimate of # of people experiencing unsheltered homelessness</t>
  </si>
  <si>
    <t>Reduction in # of People</t>
  </si>
  <si>
    <t>Reduction as % Change from Baseline</t>
  </si>
  <si>
    <t>Outcome Goal #2: Reducing the number of persons who become homeless for the first time.</t>
  </si>
  <si>
    <t xml:space="preserve">Baseline Data:
Annual Estimate of # of people who become homeless for the first time </t>
  </si>
  <si>
    <t>Outcome Goal #3: Increasing the number of people exiting homelessness into permanent housing.</t>
  </si>
  <si>
    <t>Baseline Data:
Annual Estimate of # of people exiting homelessness into permanent housing</t>
  </si>
  <si>
    <t>Increase in # of People</t>
  </si>
  <si>
    <t>Increase as % Change from Baseline</t>
  </si>
  <si>
    <t xml:space="preserve">Outcome Goal #4: Reducing the length of time persons remain homeless. </t>
  </si>
  <si>
    <t>Decrease in Average # of Days</t>
  </si>
  <si>
    <t>Decrease as % Change from Baseline</t>
  </si>
  <si>
    <t>Outcome Goal #5: Reducing the number of persons who return to homelessness after exiting homelessness to permanent housing.</t>
  </si>
  <si>
    <t xml:space="preserve">Baseline Data:
 % of people who return to homelessness after having exited homelessness to permanent housing </t>
  </si>
  <si>
    <t>Decrease in % of People who return to Homelessness</t>
  </si>
  <si>
    <t>Outcome Goal #6: Increasing successful placements from street outreach.</t>
  </si>
  <si>
    <t xml:space="preserve">Baseline Data:
Annual # of people served in street outreach projects who exit to emergency shelter, safe haven, transitional housing, or permanent housing destinations. </t>
  </si>
  <si>
    <t>Increase in # of People Successfully Placed from Street Outreach</t>
  </si>
  <si>
    <t>Increase as % of Baseline</t>
  </si>
  <si>
    <t>Table 5. Strategies to Achieve Outcome Goals</t>
  </si>
  <si>
    <t xml:space="preserve">Strategy </t>
  </si>
  <si>
    <t>Performance Measure to Be Impacted
(Check all that apply)</t>
  </si>
  <si>
    <t xml:space="preserve">Description </t>
  </si>
  <si>
    <t>Timeframe</t>
  </si>
  <si>
    <t xml:space="preserve">Entities with Lead Responsibilities </t>
  </si>
  <si>
    <t>Measurable Targets</t>
  </si>
  <si>
    <t>Table 6. Funding Plans</t>
  </si>
  <si>
    <r>
      <t xml:space="preserve">Activity to be funded by HHAP-3
</t>
    </r>
    <r>
      <rPr>
        <i/>
        <sz val="8"/>
        <color theme="0"/>
        <rFont val="Century Gothic"/>
        <family val="2"/>
      </rPr>
      <t>(choose from drop down options)</t>
    </r>
  </si>
  <si>
    <t>Eligible Use Categories Used to Fund Activity</t>
  </si>
  <si>
    <t>Total Funds Requested:</t>
  </si>
  <si>
    <t>Description of Activity</t>
  </si>
  <si>
    <t>1. Rapid rehousing</t>
  </si>
  <si>
    <t>2. Operating subsidies</t>
  </si>
  <si>
    <t xml:space="preserve">3. Street outreach  </t>
  </si>
  <si>
    <t>4. Services coordination</t>
  </si>
  <si>
    <t>5. Systems support</t>
  </si>
  <si>
    <t>6. Delivery of permanent housing</t>
  </si>
  <si>
    <t>7. Prevention and diversion</t>
  </si>
  <si>
    <t>8. Interim sheltering (new and existing)</t>
  </si>
  <si>
    <t>9. Shelter improvements to lower barriers and increase privacy</t>
  </si>
  <si>
    <t>10. Administrative (up to 7%)</t>
  </si>
  <si>
    <t>Totals:</t>
  </si>
  <si>
    <t>Explanation of How the Proposed Use of Funds Will Complement Existing local, state, and federal funds and equitably close the gaps identified in the Local Landscape Analysis</t>
  </si>
  <si>
    <t>Table 7. Demonstrated Need</t>
  </si>
  <si>
    <t xml:space="preserve">Complete ONLY if you are selected Non-Congregate Shelter / Interim Housing as an activity on the Funding Plans tab. </t>
  </si>
  <si>
    <t xml:space="preserve">Demonstrated Need </t>
  </si>
  <si>
    <t xml:space="preserve"># of available shelter beds </t>
  </si>
  <si>
    <t># of people experiencing unsheltered homelessness in the homeless point-in-time count</t>
  </si>
  <si>
    <t>Shelter vacancy rate (%) in the summer months</t>
  </si>
  <si>
    <t>Shelter vacancy rate (%) in the winter months</t>
  </si>
  <si>
    <t>% of exits from emergency shelters to permanent housing solutions</t>
  </si>
  <si>
    <t>Describe plan to connect residents to permanent housing.</t>
  </si>
  <si>
    <t>Table 8. Budget Template</t>
  </si>
  <si>
    <t xml:space="preserve">                                                                 </t>
  </si>
  <si>
    <t>HOMELESS HOUSING, ASSISTANCE AND PREVENTION PROGRAM (HHAP) - Round 3
BUDGET TEMPLATE</t>
  </si>
  <si>
    <t>APPLICANT INFORMATION</t>
  </si>
  <si>
    <t>CoC / Large City / County Name:</t>
  </si>
  <si>
    <t>Applying Jointly? Y/N</t>
  </si>
  <si>
    <t>Administrative Entity Name:</t>
  </si>
  <si>
    <t>Total Allocation</t>
  </si>
  <si>
    <t>HHAP FUNDING EXPENDITURE PLAN</t>
  </si>
  <si>
    <t>ELIGIBLE USE CATEGORY</t>
  </si>
  <si>
    <t>FY21/22</t>
  </si>
  <si>
    <t>FY22/23</t>
  </si>
  <si>
    <t>FY23/24</t>
  </si>
  <si>
    <t>FY24/25</t>
  </si>
  <si>
    <t>FY25/26</t>
  </si>
  <si>
    <t>TOTAL</t>
  </si>
  <si>
    <t>Initial</t>
  </si>
  <si>
    <t>Remainder</t>
  </si>
  <si>
    <t>Rapid rehousing</t>
  </si>
  <si>
    <t>Rapid rehousing: youth set-aside</t>
  </si>
  <si>
    <t>Operating subsidies</t>
  </si>
  <si>
    <t>Operating subsidies: youth set-aside</t>
  </si>
  <si>
    <t>Street outreach</t>
  </si>
  <si>
    <t>Street outreach: youth set-aside</t>
  </si>
  <si>
    <t>Services coordination</t>
  </si>
  <si>
    <t>Services coordination: youth set-aside</t>
  </si>
  <si>
    <t>Systems support</t>
  </si>
  <si>
    <t>Systems support: youth set-aside</t>
  </si>
  <si>
    <t>Delivery of permanent housing</t>
  </si>
  <si>
    <t>Delivery of permanent housing: youth set-aside</t>
  </si>
  <si>
    <t>Prevention and shelter diversion</t>
  </si>
  <si>
    <t>Prevention and shelter diversion: youth set-aside</t>
  </si>
  <si>
    <t>Interim sheltering</t>
  </si>
  <si>
    <t>Interim sheltering: youth set-aside</t>
  </si>
  <si>
    <t>Shelter improvements to 
lower barriers and increase privacy</t>
  </si>
  <si>
    <t>Shelter improvements: youth set-aside</t>
  </si>
  <si>
    <t>Administrative (up to 7%)</t>
  </si>
  <si>
    <t>TOTAL FUNDING ALLOCATION</t>
  </si>
  <si>
    <t>Youth Set-Aside  (at least 10%)</t>
  </si>
  <si>
    <t>COMMENTS:</t>
  </si>
  <si>
    <t>yes</t>
  </si>
  <si>
    <t>no</t>
  </si>
  <si>
    <t>Funding Source</t>
  </si>
  <si>
    <t>Populations Served</t>
  </si>
  <si>
    <t>Fiscal Years</t>
  </si>
  <si>
    <t>Activity or Intervention Type</t>
  </si>
  <si>
    <t>Federal Agency</t>
  </si>
  <si>
    <t>Systems Support Activities</t>
  </si>
  <si>
    <t>Affordable Housing Backlog Production - via HCD</t>
  </si>
  <si>
    <t>• Chronic Homelessness (People Experiencing)</t>
  </si>
  <si>
    <t>Administrative Activities</t>
  </si>
  <si>
    <t>California COVID-19 Rent Relief Program - via HCD</t>
  </si>
  <si>
    <t>Local Agency</t>
  </si>
  <si>
    <t>• Severe Mental Illness (People Experiencing)</t>
  </si>
  <si>
    <t>Emergency Rental Assistance (ERA) - via Treasury</t>
  </si>
  <si>
    <t>Private Funder(s)</t>
  </si>
  <si>
    <t>• Substance Abuse Disorders (People Experiencing)</t>
  </si>
  <si>
    <t>FY 2024-2025</t>
  </si>
  <si>
    <t>Rental Assistance</t>
  </si>
  <si>
    <t>HOME - American Rescue Plan Program (HOME-ARP) -  via HCD</t>
  </si>
  <si>
    <t>• Veterans</t>
  </si>
  <si>
    <t>HOME - American Rescue Plan Program (HOME-ARP) -  via HUD</t>
  </si>
  <si>
    <t>• HIV/ AIDS (People Experiencing)</t>
  </si>
  <si>
    <t>HOME Program - via HCD</t>
  </si>
  <si>
    <t>• Unaccompanied Youth</t>
  </si>
  <si>
    <t>Outreach and Engagement</t>
  </si>
  <si>
    <t>HOME Program - via HUD</t>
  </si>
  <si>
    <t>• Parenting Youth</t>
  </si>
  <si>
    <t>Emergency Solutions Grants - CV (ESG-CV) - via HUD</t>
  </si>
  <si>
    <t>• Children of Parenting Youth</t>
  </si>
  <si>
    <t>Emergency Solutions Grants - CV (ESG-CV) - via HCD</t>
  </si>
  <si>
    <t>• Women</t>
  </si>
  <si>
    <t>Emergency Solutions Grants (ESG) - via HCD</t>
  </si>
  <si>
    <t>• Men</t>
  </si>
  <si>
    <t>Emergency Solutions Grants (ESG) - via HUD</t>
  </si>
  <si>
    <t>• Transgender</t>
  </si>
  <si>
    <t>Community Development Block Grant - CV (CDBG-CV) - via HCD</t>
  </si>
  <si>
    <t>• Gender Non-Conforming</t>
  </si>
  <si>
    <t>Community Development Block Grant - CV (CDBG-CV) - via HUD</t>
  </si>
  <si>
    <t>• Hispanic/ Latino</t>
  </si>
  <si>
    <t>Community Development Block Grant (CDBG) - via HCD</t>
  </si>
  <si>
    <t>• Non-Hispanic/Non-Latino</t>
  </si>
  <si>
    <t>Community Development Block Grant (CDBG) - via HUD</t>
  </si>
  <si>
    <t>• Black or African American</t>
  </si>
  <si>
    <t>No Place Like Home (NPLH) - via HCD</t>
  </si>
  <si>
    <t>• Asian</t>
  </si>
  <si>
    <t>Multifamily Housing Program (MHP) - via HCD</t>
  </si>
  <si>
    <t>• American Indian or Alaska Native</t>
  </si>
  <si>
    <t>Homeless Housing, Assistance and Prevention Program (HHAP) - via Cal ICH</t>
  </si>
  <si>
    <t>• Native Hawaiian or Other Pacific Islander</t>
  </si>
  <si>
    <t>Encampment Resolution Grants - via Cal ICH</t>
  </si>
  <si>
    <t>• White</t>
  </si>
  <si>
    <t>Family Homelessness Challenge Grants - via Cal ICH</t>
  </si>
  <si>
    <t>• Multiple Races</t>
  </si>
  <si>
    <t>Project Roomkey and Rehousing - via CDSS</t>
  </si>
  <si>
    <r>
      <t xml:space="preserve">FEMA </t>
    </r>
    <r>
      <rPr>
        <sz val="11"/>
        <color theme="1"/>
        <rFont val="Calibri"/>
        <family val="2"/>
        <scheme val="minor"/>
      </rPr>
      <t>Public Assistance Program Category B - via FEMA</t>
    </r>
  </si>
  <si>
    <t>Community Care Expansion - via CDSS</t>
  </si>
  <si>
    <t>CalWORKs Housing Support Program (HSP) - via CDSS</t>
  </si>
  <si>
    <t>Housing and Disability Advocacy Program (HDAP) - via CDSS</t>
  </si>
  <si>
    <t>Home Safe - via CDSS</t>
  </si>
  <si>
    <t>Bringing Families Home (BFH) - via CDSS</t>
  </si>
  <si>
    <t>Supportive Services for Formerly Homeless Veterans  (SSFHV)- via CalVet</t>
  </si>
  <si>
    <t>Continuum of Care Program (CoC) - via HUD</t>
  </si>
  <si>
    <t>Emergency Housing Vouchers (EHVs) - via HUD</t>
  </si>
  <si>
    <t>Housing Choice Vouchers (HCVs) - via HUD</t>
  </si>
  <si>
    <t>HUD-VA Supportive Housing Program Vouchers (HUD-VASH) - via HUD</t>
  </si>
  <si>
    <t>Family Unification Program Vouchers (FUP) - via HUD</t>
  </si>
  <si>
    <t>Supportive Services for Veteran Families Program (SSVF) - via VA</t>
  </si>
  <si>
    <t>Coronavirus Fiscal Recovery Funds (CFRF) - via Treasury</t>
  </si>
  <si>
    <t>Coronavirus Relief Fund (CRF) - via Treasury</t>
  </si>
  <si>
    <t>Local General Fund</t>
  </si>
  <si>
    <t>Local Housing Trust Fund</t>
  </si>
  <si>
    <t>Other (please enter funding source)</t>
  </si>
  <si>
    <t>Baseline Data:
Average length of time (in # of days) persons enrolled in street outreach, emergency shelter, transitional housing, safehaven projects and time prior to move-in for persons enrolled in rapid rehousing and permanent housing programs</t>
  </si>
  <si>
    <t>HUD 2022 PIT Count</t>
  </si>
  <si>
    <t>HMIS HUD APR 4/26/2021 -4/26/2022</t>
  </si>
  <si>
    <t>ESG CV includes RR, ES, Temp ES,Street outreach HMIS, Admin</t>
  </si>
  <si>
    <t>x</t>
  </si>
  <si>
    <t xml:space="preserve">Navigation ES, Landlord incentives, outreach and engagment , RR, regioal support, </t>
  </si>
  <si>
    <t xml:space="preserve"> HHS County funds, RR, HP,</t>
  </si>
  <si>
    <r>
      <t>Other (</t>
    </r>
    <r>
      <rPr>
        <i/>
        <sz val="9"/>
        <color theme="0" tint="-0.499984740745262"/>
        <rFont val="Century Gothic"/>
        <family val="2"/>
      </rPr>
      <t>please enter here</t>
    </r>
    <r>
      <rPr>
        <sz val="9"/>
        <color theme="1"/>
        <rFont val="Century Gothic"/>
        <family val="2"/>
      </rPr>
      <t>) Cal wrks only</t>
    </r>
  </si>
  <si>
    <t>Behavior health funding -homeless services FSP Full Service Partnershiop</t>
  </si>
  <si>
    <t>Disablity RR, HP County HHS</t>
  </si>
  <si>
    <r>
      <t>Other (</t>
    </r>
    <r>
      <rPr>
        <i/>
        <sz val="9"/>
        <color theme="0" tint="-0.499984740745262"/>
        <rFont val="Century Gothic"/>
        <family val="2"/>
      </rPr>
      <t>please enter here</t>
    </r>
    <r>
      <rPr>
        <sz val="9"/>
        <color theme="1"/>
        <rFont val="Century Gothic"/>
        <family val="2"/>
      </rPr>
      <t>) Older Disabled</t>
    </r>
  </si>
  <si>
    <t>Seniors, APS, Credit repair, moving, hotel vochers, legalfees</t>
  </si>
  <si>
    <r>
      <t>Other (</t>
    </r>
    <r>
      <rPr>
        <i/>
        <sz val="9"/>
        <color theme="0" tint="-0.499984740745262"/>
        <rFont val="Century Gothic"/>
        <family val="2"/>
      </rPr>
      <t>please enter here</t>
    </r>
    <r>
      <rPr>
        <sz val="9"/>
        <color theme="1"/>
        <rFont val="Century Gothic"/>
        <family val="2"/>
      </rPr>
      <t>) Older Disabled APS</t>
    </r>
  </si>
  <si>
    <t>navgation, welfare services, wrap around suupportive services,Prevention, family reunification, foster care placement</t>
  </si>
  <si>
    <r>
      <t>Other (</t>
    </r>
    <r>
      <rPr>
        <i/>
        <sz val="9"/>
        <color theme="0" tint="-0.499984740745262"/>
        <rFont val="Century Gothic"/>
        <family val="2"/>
      </rPr>
      <t>please enter here</t>
    </r>
    <r>
      <rPr>
        <sz val="9"/>
        <color theme="1"/>
        <rFont val="Century Gothic"/>
        <family val="2"/>
      </rPr>
      <t xml:space="preserve">) </t>
    </r>
  </si>
  <si>
    <t>Board of State and Community Corrections- Covid, interim, connections to ES Mariposa</t>
  </si>
  <si>
    <t>HHS Mariposa Connections ES Ops ESS, Interim</t>
  </si>
  <si>
    <t>Mariopsa County Medical Services-Connections Emergency Shelter</t>
  </si>
  <si>
    <t>Pet assistacne program</t>
  </si>
  <si>
    <r>
      <t>Other (</t>
    </r>
    <r>
      <rPr>
        <i/>
        <sz val="9"/>
        <color theme="0" tint="-0.499984740745262"/>
        <rFont val="Century Gothic"/>
        <family val="2"/>
      </rPr>
      <t>please enter here</t>
    </r>
    <r>
      <rPr>
        <sz val="9"/>
        <color theme="1"/>
        <rFont val="Century Gothic"/>
        <family val="2"/>
      </rPr>
      <t>) pets</t>
    </r>
  </si>
  <si>
    <t>ESG RR, Minimal HP, HMIS</t>
  </si>
  <si>
    <t>PSH Projects, RR, HMIS</t>
  </si>
  <si>
    <r>
      <t>Other (</t>
    </r>
    <r>
      <rPr>
        <i/>
        <sz val="9"/>
        <color theme="0" tint="-0.499984740745262"/>
        <rFont val="Century Gothic"/>
        <family val="2"/>
      </rPr>
      <t>please enter here</t>
    </r>
  </si>
  <si>
    <t>child welfare services</t>
  </si>
  <si>
    <t>affordable development PSH</t>
  </si>
  <si>
    <t>Utilize Homekey to purchase hotels or other buildings to provide Interim Housing with an exit strategy for all residents and/ or plan to convert housing in the near future. ES, Temp ES, Navigation, case management</t>
  </si>
  <si>
    <t>30% increase</t>
  </si>
  <si>
    <t xml:space="preserve"> Increase in literally  homeless populations shown to us in FY 2022 PIT. American Indian or Alaska Native increase in baseline data. CA-526 have increased outreach projects and Committee efforts to include local Tribes within the regional Geographic Area. Local Tribes engaging in additional funds available will ensure this population has cultural efforts dedciated to outreach Prevention, and  successful placements. </t>
  </si>
  <si>
    <t>Housing Navigators, HCD DSS/CWS navigation young adults 18-24 fostercare prevention</t>
  </si>
  <si>
    <r>
      <t>Other (</t>
    </r>
    <r>
      <rPr>
        <i/>
        <sz val="9"/>
        <color theme="0" tint="-0.499984740745262"/>
        <rFont val="Century Gothic"/>
        <family val="2"/>
      </rPr>
      <t>please enter here</t>
    </r>
    <r>
      <rPr>
        <sz val="9"/>
        <color theme="1"/>
        <rFont val="Century Gothic"/>
        <family val="2"/>
      </rPr>
      <t>Youth 18-24</t>
    </r>
  </si>
  <si>
    <t>Transitional through HCD,DSS-CWS provide resources 18-25 fostercare probation, diversion</t>
  </si>
  <si>
    <t>County funds, supports homeless outreach, advocacy not available from other sources</t>
  </si>
  <si>
    <t>CSCoC Governance Committee and County health represenatatives.</t>
  </si>
  <si>
    <t>Implement newly developed Youth Action Board to understand challenges faced by homeless and at risk of homeless youth (18-24) by designing approproate communication systems to engage youth.</t>
  </si>
  <si>
    <t>Reduce number of youth experiencing homelessness by 69.</t>
  </si>
  <si>
    <t>CSCoC CES and HMIS Committee  Contract Homebase TA</t>
  </si>
  <si>
    <t>Reduce number of people becoming homeless for the first time by 81.</t>
  </si>
  <si>
    <t>CSCoC Governance Committee</t>
  </si>
  <si>
    <t>Enhace all Case Management Services across all RR, PSH, HP projects to ensure barriers and triggers met. Connect additional staff and Services to those exiting shelter projects, and prevention services.</t>
  </si>
  <si>
    <t>Reduction in American Indian, Alaska Native, Include local Tribal Services in outreach, along w Spanish speaking materials</t>
  </si>
  <si>
    <t>Update CES and HP Policies, Procedures and Written Standards to prioritize those at risk of becoming homeless are prioritized for service delivery and housing assistance. Add landlord liaison and room sharing efforts to house singles, Include scoring for those African American entering system for services.</t>
  </si>
  <si>
    <t>Fund  newly developed Steet Outreach Projects and capture all in CES -HMIS</t>
  </si>
  <si>
    <t>Central Sierra Continuum of Care CA-526</t>
  </si>
  <si>
    <t>Amador Tuolumne Community Action Agency</t>
  </si>
  <si>
    <t>Y</t>
  </si>
  <si>
    <t xml:space="preserve"> VV Amador, Jax PD, ATCAA Jax shelter operations,Alliance, Sierra hope, Sonora PD, City of Sonora, Resilency Village, added-1,907,283.91 Total CoC x 3 Counties</t>
  </si>
  <si>
    <t>admin</t>
  </si>
  <si>
    <t xml:space="preserve">Youth Advisory Board - school district represenatatives </t>
  </si>
  <si>
    <t xml:space="preserve">HMIS Manager, all funded Street Outreach Projects, Tribal Partners </t>
  </si>
  <si>
    <t>18-24# of unaccompanied youth ( parenting )increase shown on baseline data provided and current PIT - designating beds for Youth population in State and new ES/Transtional projects in process..Adding 20 accessable pallet shetlers by FY 2023, 9-12 ES Beds Amador County 2023, Continuing support of Transitional, ES beds Calaveras County, Mariposa, Alliance and addtional street  outreach. Homeless liaisons in Education added to CoC meetings and PIT count Committee to ensure new collection of data on this population is continuiously reviewed. New Youth CoC Sub commmittee developed FY 2022. 10% reduction.</t>
  </si>
  <si>
    <t xml:space="preserve">County HHS Departments adding all CDSS projects will dramatically increase the number of placements.  Data shows lower retention efforts 2018-2020. Regional funding dedicated to many areas to improve measure 3 include, Focused Case Mangement, Whole Person Care, and connections with multiple providers to clients, landlord funds, EHV and new connections with Housing Authority, Capacity building. Families w Children placments will increase due to recorded measures now implemented. People who are Black or African American will be identified in CES with both demographic and scoring to ensure higher sucessuful placments. Youth 18-24 parenting. </t>
  </si>
  <si>
    <t>120 increase</t>
  </si>
  <si>
    <t xml:space="preserve">Baseline Data provided does not show loss of all HP projects locally due to ERAP delivered through State FY 2020-2021, Eviction Prevention retention efforts needed in all Counties to prevent 1st time homless. Funds dedicated to  ongoing Prevention to enusre those at risk do not experience homelessness. Develop updated CE standards and Written Standards to ensure those most at risk are prioritzed. Updated CES referral process throughout all County HP providers to ensure targeted prevention efforts. Fund diversion projects and incorporate diversion practices and collection of those outcomes in HMIS. Target 18-24 parenting youth, HHS with Children, and  people who are hispanic latino. 20% reduction anticipated. </t>
  </si>
  <si>
    <t xml:space="preserve">Persons in HH with1 Adult 1 child -26 % . All CDSS funding will capture these new projects to include youth served. YAB CA-526 in development, CoC youth planning funds application FY 2023 to include local planning efforts dedicated to Youth.  Those suffering with mental illness will Increase in this baseline data due to additional projects including CDSS entered for service. 21% increase expected. American Indian or Alaska Native, outreach efforts to all Tribal entities as related in strategies. </t>
  </si>
  <si>
    <t>Outreach and engagement by CSCoC members directly with HHIP (Housing and Homelessness Incentive Program) and other health-focused entities - to expand number of projects included in our HMIS and CES - special focus on those experiencing mental illness and/or substance abuse issues.</t>
  </si>
  <si>
    <t>150 additional literally homeless (specifically experienceing mental illness and/or substance abuse issues) will be included in our data collection system. 10 Person w HH Only Children will enter projects funded.</t>
  </si>
  <si>
    <t>By June 2024 the number of youth and adults (experiencing mental health issues) accessing services who are experiencing homelessness will increase by 150 or 21%</t>
  </si>
  <si>
    <t xml:space="preserve">By June 2024, First time homeless 18-24 year olds will decrease by 69 or 10% due to our CSCoC adding beds for this subpopulation, and through additional outreach efforts. </t>
  </si>
  <si>
    <t xml:space="preserve"> HHAP, ESG ,CDSS,ESG-CV, ESG awards will be tracked to show an increase in movement into permanent housing by 36.</t>
  </si>
  <si>
    <t xml:space="preserve"> </t>
  </si>
  <si>
    <t>By June 2024, the number of persons who become homeless for the first time, especially those with children and minority subpopulations, will decrease by 81 through prevention and outreach efforts.</t>
  </si>
  <si>
    <t xml:space="preserve">By June 2024, a focus on equity for all, especially Black or African Amercian and Native Americans, will increase the number of people exiting into permanent housing by 36 or 10% through the efforts of inclusive partnerships, improved Written Standards prioritizing minority placcement, and intentional connections through enhanced Case Management. </t>
  </si>
  <si>
    <t>By June 2024, the length of time persons remain homeless will actually increase by 120 or 30% due to the lack of additional permanent housing beds and an increase in outreach efforts to enter new persons into our Coordinated Entry System.</t>
  </si>
  <si>
    <t>By June 2024, we will decrease those returning to homelessness after exiting permanent housing by 3% through increased targeted case management with a special focus on African Americans and Native Americans.</t>
  </si>
  <si>
    <t>28 % of shelter exits are to temporary destiantions. This information is acturate due to shelters inputing into the HMIS through out baseline data collection. Funding planned to  Incresased targeted case mangement, landlord liaison efforts. Targeted need includes persons without children, Native Americans and African Americans. ) CDSS have establised mutliple funding sources to include Whole person care, HSP, HDAP, and RR stabilization services. These efforts will assist in % people who return to homelessness that are enrolled in PSH/RR projects. 18-24 Youth targeted</t>
  </si>
  <si>
    <t>By June 2024, street outreach will increase by including projects focusing on working with local Tribes that were not collecting data previously, resulting in an increase of 50 persons or 100% placed into some form of housing.</t>
  </si>
  <si>
    <t>No program</t>
  </si>
  <si>
    <t>None</t>
  </si>
  <si>
    <r>
      <t>Other (</t>
    </r>
    <r>
      <rPr>
        <i/>
        <sz val="9"/>
        <color theme="0" tint="-0.499984740745262"/>
        <rFont val="Century Gothic"/>
        <family val="2"/>
      </rPr>
      <t>please enter here</t>
    </r>
    <r>
      <rPr>
        <sz val="9"/>
        <color theme="1"/>
        <rFont val="Century Gothic"/>
        <family val="2"/>
      </rPr>
      <t>) Youth 18-24</t>
    </r>
  </si>
  <si>
    <r>
      <t>Other (</t>
    </r>
    <r>
      <rPr>
        <i/>
        <sz val="9"/>
        <color theme="0" tint="-0.499984740745262"/>
        <rFont val="Century Gothic"/>
        <family val="2"/>
      </rPr>
      <t>please enter here</t>
    </r>
    <r>
      <rPr>
        <sz val="9"/>
        <color theme="1"/>
        <rFont val="Century Gothic"/>
        <family val="2"/>
      </rPr>
      <t xml:space="preserve"> Youth 18-24</t>
    </r>
  </si>
  <si>
    <t>The CSCoC voted not to use the advance funding right away, but rather include it in their expenditures throughout the funding time frame.</t>
  </si>
  <si>
    <t>CA-526 is beginning Street Outreach in 3 of our 4 Counties and all projects have trained in HMIS/CES. Due to increase in SO services an no additional RR/PSH beds added this increase will be high as more literally homeless are recorded in the HMIS/CES System for care. CA-526 has a working Sub Committee on both Youth 18-24 and Veterans to ensure these two populations have Housing Determination Committee Meetings and discussions on by name regarding Veterans is ongoing. Whole Person Care funding also established to ensure multiple providers  can assess client that enter housing projects as vacancy allows. 30% increase in due o lack of beds, more entered into CES/HMIS. Though this shows as an increase and the requirement is to decrease, we must be realistic in our projections - we will be adding new projects in the first couple of years that will increase the number of days as we are lacking in permanent housing and/or rapid rehousing units.</t>
  </si>
  <si>
    <t>By June 2024, street outreach will increase by including projects focusing on working with local Tribes that were not collecting data previously, resulting in an increase of 50 persons or 100% placed into some form of housing. 2020 numbers show decrease in occupancy due to COVID. 2019 and 2022 Point In Time show a more realistic shelter vacancy rate.</t>
  </si>
  <si>
    <t>Rapid rehousing rental assistance</t>
  </si>
  <si>
    <t>Street outreach - med/long term rental assistance, case manageme3nt, landlord engagement</t>
  </si>
  <si>
    <t>Delivery of Perm housing - housing search and placement, intensive case management</t>
  </si>
  <si>
    <t>HMIS, CES, Casemagment - support for data entry and adherance to policies and procedures for CES, intensive case mangement</t>
  </si>
  <si>
    <t>Homeless prevetion diversion from ES - connection to houising systems and support services to prevent homelessness</t>
  </si>
  <si>
    <t>Interim, ongoing ES, Low barrier - connection to providers with supportive services for emergency and interim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</si>
</sst>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Gothic"/>
      <family val="2"/>
    </font>
    <font>
      <sz val="9"/>
      <color theme="1"/>
      <name val="Century Gothic"/>
      <family val="2"/>
    </font>
    <font>
      <sz val="8"/>
      <color theme="1"/>
      <name val="Century Gothic"/>
      <family val="2"/>
    </font>
    <font>
      <sz val="11"/>
      <color rgb="FF000000"/>
      <name val="Calibri"/>
      <family val="2"/>
      <scheme val="minor"/>
    </font>
    <font>
      <b/>
      <sz val="10"/>
      <color theme="1"/>
      <name val="Century Gothic"/>
      <family val="2"/>
    </font>
    <font>
      <b/>
      <sz val="10"/>
      <color theme="0"/>
      <name val="Century Gothic"/>
      <family val="2"/>
    </font>
    <font>
      <b/>
      <i/>
      <sz val="8"/>
      <color theme="0"/>
      <name val="Century Gothic"/>
      <family val="2"/>
    </font>
    <font>
      <i/>
      <sz val="9"/>
      <color theme="2" tint="-0.499984740745262"/>
      <name val="Century Gothic"/>
      <family val="2"/>
    </font>
    <font>
      <b/>
      <sz val="9"/>
      <color theme="1"/>
      <name val="Century Gothic"/>
      <family val="2"/>
    </font>
    <font>
      <sz val="11"/>
      <color rgb="FF000000"/>
      <name val="Calibri"/>
      <family val="2"/>
    </font>
    <font>
      <sz val="11"/>
      <color rgb="FF000000"/>
      <name val="Arial"/>
      <family val="2"/>
    </font>
    <font>
      <b/>
      <sz val="14"/>
      <color rgb="FF000000"/>
      <name val="Calibri"/>
      <family val="2"/>
    </font>
    <font>
      <b/>
      <sz val="16"/>
      <color rgb="FF000000"/>
      <name val="Calibri"/>
      <family val="2"/>
    </font>
    <font>
      <b/>
      <u/>
      <sz val="13"/>
      <name val="Calibri"/>
      <family val="2"/>
    </font>
    <font>
      <b/>
      <sz val="14"/>
      <name val="Calibri"/>
      <family val="2"/>
    </font>
    <font>
      <sz val="14"/>
      <color rgb="FF000000"/>
      <name val="Calibri"/>
      <family val="2"/>
    </font>
    <font>
      <b/>
      <sz val="13"/>
      <color rgb="FFFF0000"/>
      <name val="Calibri"/>
      <family val="2"/>
    </font>
    <font>
      <sz val="11"/>
      <color rgb="FFFF0000"/>
      <name val="Calibri"/>
      <family val="2"/>
    </font>
    <font>
      <b/>
      <sz val="13"/>
      <name val="Calibri"/>
      <family val="2"/>
    </font>
    <font>
      <b/>
      <sz val="12"/>
      <color rgb="FF000000"/>
      <name val="Calibri"/>
      <family val="2"/>
    </font>
    <font>
      <b/>
      <sz val="11"/>
      <color rgb="FF000000"/>
      <name val="Calibri"/>
      <family val="2"/>
    </font>
    <font>
      <sz val="12"/>
      <name val="Calibri"/>
      <family val="2"/>
    </font>
    <font>
      <i/>
      <sz val="11"/>
      <color rgb="FF000000"/>
      <name val="Calibri"/>
      <family val="2"/>
    </font>
    <font>
      <b/>
      <sz val="12"/>
      <name val="Calibri"/>
      <family val="2"/>
    </font>
    <font>
      <sz val="11"/>
      <name val="Calibri"/>
      <family val="2"/>
    </font>
    <font>
      <sz val="11"/>
      <color theme="1"/>
      <name val="Century Gothic"/>
      <family val="2"/>
    </font>
    <font>
      <b/>
      <sz val="11"/>
      <color theme="0"/>
      <name val="Century Gothic"/>
      <family val="2"/>
    </font>
    <font>
      <b/>
      <sz val="10"/>
      <color rgb="FFFFFFFF"/>
      <name val="Century Gothic"/>
      <family val="2"/>
    </font>
    <font>
      <b/>
      <sz val="8"/>
      <name val="Century Gothic"/>
      <family val="2"/>
    </font>
    <font>
      <b/>
      <sz val="11"/>
      <color rgb="FFFF0000"/>
      <name val="Calibri"/>
      <family val="2"/>
      <scheme val="minor"/>
    </font>
    <font>
      <i/>
      <sz val="11"/>
      <color theme="1"/>
      <name val="Century Gothic"/>
      <family val="2"/>
    </font>
    <font>
      <i/>
      <sz val="9"/>
      <color theme="0"/>
      <name val="Century Gothic"/>
      <family val="2"/>
    </font>
    <font>
      <b/>
      <sz val="10"/>
      <color rgb="FF000000"/>
      <name val="Century Gothic"/>
      <family val="2"/>
    </font>
    <font>
      <sz val="10"/>
      <color rgb="FF000000"/>
      <name val="Century Gothic"/>
      <family val="2"/>
    </font>
    <font>
      <sz val="8"/>
      <color rgb="FF000000"/>
      <name val="Century Gothic"/>
      <family val="2"/>
    </font>
    <font>
      <sz val="9"/>
      <color rgb="FF000000"/>
      <name val="Century Gothic"/>
      <family val="2"/>
    </font>
    <font>
      <b/>
      <sz val="11"/>
      <color theme="0"/>
      <name val="Calibri"/>
      <family val="2"/>
      <scheme val="minor"/>
    </font>
    <font>
      <i/>
      <sz val="8"/>
      <color theme="0"/>
      <name val="Century Gothic"/>
      <family val="2"/>
    </font>
    <font>
      <sz val="8"/>
      <name val="Calibri"/>
      <family val="2"/>
      <scheme val="minor"/>
    </font>
    <font>
      <u/>
      <sz val="11"/>
      <color theme="10"/>
      <name val="Calibri"/>
      <family val="2"/>
      <scheme val="minor"/>
    </font>
    <font>
      <sz val="11"/>
      <color rgb="FFC00000"/>
      <name val="Calibri"/>
      <family val="2"/>
      <scheme val="minor"/>
    </font>
    <font>
      <sz val="10"/>
      <color rgb="FFC00000"/>
      <name val="Century Gothic"/>
      <family val="2"/>
    </font>
    <font>
      <sz val="9"/>
      <color rgb="FFC00000"/>
      <name val="Century Gothic"/>
      <family val="2"/>
    </font>
    <font>
      <strike/>
      <sz val="11"/>
      <color rgb="FFC00000"/>
      <name val="Calibri"/>
      <family val="2"/>
      <scheme val="minor"/>
    </font>
    <font>
      <strike/>
      <sz val="11"/>
      <color theme="1"/>
      <name val="Calibri"/>
      <family val="2"/>
      <scheme val="minor"/>
    </font>
    <font>
      <b/>
      <sz val="10"/>
      <name val="Century Gothic"/>
      <family val="2"/>
    </font>
    <font>
      <sz val="12"/>
      <color theme="1"/>
      <name val="Calibri"/>
      <family val="2"/>
      <scheme val="minor"/>
    </font>
    <font>
      <sz val="12"/>
      <color theme="1"/>
      <name val="Century Gothic"/>
      <family val="2"/>
    </font>
    <font>
      <sz val="10"/>
      <color theme="1"/>
      <name val="Calibri"/>
      <family val="2"/>
      <scheme val="minor"/>
    </font>
    <font>
      <strike/>
      <sz val="10"/>
      <color rgb="FFC00000"/>
      <name val="Calibri"/>
      <family val="2"/>
      <scheme val="minor"/>
    </font>
    <font>
      <strike/>
      <sz val="10"/>
      <color theme="1"/>
      <name val="Calibri"/>
      <family val="2"/>
      <scheme val="minor"/>
    </font>
    <font>
      <i/>
      <sz val="10"/>
      <color theme="2" tint="-0.499984740745262"/>
      <name val="Century Gothic"/>
      <family val="2"/>
    </font>
    <font>
      <b/>
      <sz val="11"/>
      <color rgb="FFC00000"/>
      <name val="Century Gothic"/>
      <family val="2"/>
    </font>
    <font>
      <b/>
      <sz val="11"/>
      <color theme="1"/>
      <name val="Century Gothic"/>
      <family val="2"/>
    </font>
    <font>
      <i/>
      <sz val="9"/>
      <color theme="1"/>
      <name val="Century Gothic"/>
      <family val="2"/>
    </font>
    <font>
      <i/>
      <sz val="9"/>
      <color theme="0" tint="-0.499984740745262"/>
      <name val="Century Gothic"/>
      <family val="2"/>
    </font>
    <font>
      <i/>
      <sz val="10"/>
      <color theme="0"/>
      <name val="Century Gothic"/>
      <family val="2"/>
    </font>
    <font>
      <sz val="8"/>
      <color rgb="FF000000"/>
      <name val="Segoe UI"/>
      <family val="2"/>
    </font>
    <font>
      <sz val="9"/>
      <color rgb="FFFF0000"/>
      <name val="Century Gothic"/>
      <family val="2"/>
    </font>
    <font>
      <sz val="9"/>
      <color indexed="81"/>
      <name val="Tahoma"/>
      <family val="2"/>
    </font>
    <font>
      <b/>
      <sz val="9"/>
      <color indexed="81"/>
      <name val="Tahoma"/>
      <family val="2"/>
    </font>
    <font>
      <sz val="10"/>
      <color rgb="FFFF0000"/>
      <name val="Century Gothic"/>
      <family val="2"/>
    </font>
    <font>
      <sz val="12"/>
      <name val="Calibri"/>
      <family val="2"/>
      <scheme val="minor"/>
    </font>
    <font>
      <sz val="9"/>
      <name val="Century Gothic"/>
      <family val="2"/>
    </font>
  </fonts>
  <fills count="19">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8" tint="0.79998168889431442"/>
        <bgColor rgb="FFCCCCCC"/>
      </patternFill>
    </fill>
    <fill>
      <patternFill patternType="solid">
        <fgColor theme="8" tint="0.79998168889431442"/>
        <bgColor indexed="64"/>
      </patternFill>
    </fill>
    <fill>
      <patternFill patternType="solid">
        <fgColor theme="8" tint="-0.249977111117893"/>
        <bgColor rgb="FFCCCCCC"/>
      </patternFill>
    </fill>
    <fill>
      <patternFill patternType="solid">
        <fgColor theme="8"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002060"/>
        <bgColor indexed="64"/>
      </patternFill>
    </fill>
    <fill>
      <patternFill patternType="solid">
        <fgColor theme="0" tint="-0.499984740745262"/>
        <bgColor indexed="64"/>
      </patternFill>
    </fill>
    <fill>
      <patternFill patternType="solid">
        <fgColor rgb="FF1F3864"/>
        <bgColor indexed="64"/>
      </patternFill>
    </fill>
    <fill>
      <patternFill patternType="solid">
        <fgColor rgb="FF2D82BD"/>
        <bgColor indexed="64"/>
      </patternFill>
    </fill>
    <fill>
      <patternFill patternType="solid">
        <fgColor rgb="FF2E74B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5">
    <xf numFmtId="0" fontId="0" fillId="0" borderId="0"/>
    <xf numFmtId="44" fontId="1" fillId="0" borderId="0" applyFont="0" applyFill="0" applyBorder="0" applyAlignment="0" applyProtection="0"/>
    <xf numFmtId="0" fontId="12" fillId="0" borderId="0"/>
    <xf numFmtId="43" fontId="12" fillId="0" borderId="0" applyFont="0" applyFill="0" applyBorder="0" applyAlignment="0" applyProtection="0"/>
    <xf numFmtId="0" fontId="42" fillId="0" borderId="0" applyNumberFormat="0" applyFill="0" applyBorder="0" applyAlignment="0" applyProtection="0"/>
  </cellStyleXfs>
  <cellXfs count="273">
    <xf numFmtId="0" fontId="0" fillId="0" borderId="0" xfId="0"/>
    <xf numFmtId="0" fontId="3" fillId="0" borderId="0" xfId="0" applyFont="1"/>
    <xf numFmtId="0" fontId="3" fillId="0" borderId="0" xfId="0" applyFont="1" applyAlignment="1">
      <alignment wrapText="1"/>
    </xf>
    <xf numFmtId="0" fontId="2" fillId="0" borderId="0" xfId="0" applyFont="1"/>
    <xf numFmtId="0" fontId="6" fillId="0" borderId="0" xfId="0" applyFont="1" applyAlignment="1">
      <alignment vertical="center"/>
    </xf>
    <xf numFmtId="0" fontId="4" fillId="0" borderId="0" xfId="0" applyFont="1"/>
    <xf numFmtId="0" fontId="5" fillId="0" borderId="0" xfId="0" applyFont="1"/>
    <xf numFmtId="0" fontId="3" fillId="0" borderId="1" xfId="0" applyFont="1" applyBorder="1"/>
    <xf numFmtId="0" fontId="12" fillId="0" borderId="0" xfId="2"/>
    <xf numFmtId="2" fontId="13" fillId="0" borderId="0" xfId="2" applyNumberFormat="1" applyFont="1" applyAlignment="1">
      <alignment horizontal="right" vertical="center" wrapText="1"/>
    </xf>
    <xf numFmtId="43" fontId="0" fillId="0" borderId="0" xfId="3" applyFont="1"/>
    <xf numFmtId="0" fontId="14" fillId="0" borderId="0" xfId="2" applyFont="1" applyAlignment="1">
      <alignment vertical="center"/>
    </xf>
    <xf numFmtId="0" fontId="16" fillId="0" borderId="0" xfId="2" applyFont="1" applyAlignment="1">
      <alignment vertical="top" wrapText="1"/>
    </xf>
    <xf numFmtId="0" fontId="19" fillId="7" borderId="0" xfId="2" applyFont="1" applyFill="1" applyAlignment="1">
      <alignment vertical="top" wrapText="1"/>
    </xf>
    <xf numFmtId="0" fontId="20" fillId="8" borderId="0" xfId="2" applyFont="1" applyFill="1" applyAlignment="1">
      <alignment vertical="top" wrapText="1"/>
    </xf>
    <xf numFmtId="0" fontId="21" fillId="0" borderId="0" xfId="2" applyFont="1" applyAlignment="1">
      <alignment vertical="top" wrapText="1"/>
    </xf>
    <xf numFmtId="0" fontId="12" fillId="0" borderId="0" xfId="2" applyAlignment="1">
      <alignment vertical="top" wrapText="1"/>
    </xf>
    <xf numFmtId="0" fontId="22" fillId="0" borderId="0" xfId="2" applyFont="1" applyAlignment="1">
      <alignment horizontal="left" vertical="center"/>
    </xf>
    <xf numFmtId="0" fontId="22" fillId="0" borderId="0" xfId="2" applyFont="1"/>
    <xf numFmtId="0" fontId="22" fillId="0" borderId="0" xfId="2" applyFont="1" applyAlignment="1">
      <alignment horizontal="right" vertical="center"/>
    </xf>
    <xf numFmtId="0" fontId="12" fillId="6" borderId="11" xfId="2" applyFill="1" applyBorder="1" applyAlignment="1">
      <alignment horizontal="center" vertical="center"/>
    </xf>
    <xf numFmtId="0" fontId="22" fillId="0" borderId="0" xfId="2" applyFont="1" applyAlignment="1">
      <alignment vertical="center"/>
    </xf>
    <xf numFmtId="44" fontId="23" fillId="6" borderId="11" xfId="2" applyNumberFormat="1" applyFont="1" applyFill="1" applyBorder="1" applyAlignment="1">
      <alignment horizontal="right" vertical="center"/>
    </xf>
    <xf numFmtId="3" fontId="24" fillId="0" borderId="0" xfId="2" applyNumberFormat="1" applyFont="1" applyAlignment="1">
      <alignment horizontal="center" vertical="top" wrapText="1"/>
    </xf>
    <xf numFmtId="0" fontId="21" fillId="7" borderId="0" xfId="2" applyFont="1" applyFill="1" applyAlignment="1">
      <alignment vertical="top" wrapText="1"/>
    </xf>
    <xf numFmtId="0" fontId="12" fillId="0" borderId="0" xfId="2" applyAlignment="1">
      <alignment vertical="center"/>
    </xf>
    <xf numFmtId="0" fontId="22" fillId="0" borderId="0" xfId="2" applyFont="1" applyAlignment="1">
      <alignment horizontal="center" vertical="center"/>
    </xf>
    <xf numFmtId="0" fontId="12" fillId="0" borderId="0" xfId="2" applyAlignment="1">
      <alignment horizontal="center" vertical="center" wrapText="1"/>
    </xf>
    <xf numFmtId="44" fontId="12" fillId="9" borderId="11" xfId="2" applyNumberFormat="1" applyFill="1" applyBorder="1" applyAlignment="1">
      <alignment horizontal="right" vertical="center"/>
    </xf>
    <xf numFmtId="44" fontId="12" fillId="9" borderId="6" xfId="2" applyNumberFormat="1" applyFill="1" applyBorder="1" applyAlignment="1">
      <alignment horizontal="right" vertical="center"/>
    </xf>
    <xf numFmtId="44" fontId="12" fillId="9" borderId="13" xfId="2" applyNumberFormat="1" applyFill="1" applyBorder="1" applyAlignment="1">
      <alignment horizontal="right" vertical="center"/>
    </xf>
    <xf numFmtId="44" fontId="12" fillId="0" borderId="0" xfId="2" applyNumberFormat="1" applyAlignment="1">
      <alignment horizontal="right" vertical="center"/>
    </xf>
    <xf numFmtId="44" fontId="23" fillId="10" borderId="11" xfId="2" applyNumberFormat="1" applyFont="1" applyFill="1" applyBorder="1" applyAlignment="1">
      <alignment vertical="center"/>
    </xf>
    <xf numFmtId="44" fontId="12" fillId="6" borderId="11" xfId="2" applyNumberFormat="1" applyFill="1" applyBorder="1" applyAlignment="1">
      <alignment horizontal="right" vertical="center"/>
    </xf>
    <xf numFmtId="44" fontId="12" fillId="6" borderId="6" xfId="2" applyNumberFormat="1" applyFill="1" applyBorder="1" applyAlignment="1">
      <alignment horizontal="right" vertical="center"/>
    </xf>
    <xf numFmtId="44" fontId="12" fillId="6" borderId="13" xfId="2" applyNumberFormat="1" applyFill="1" applyBorder="1" applyAlignment="1">
      <alignment horizontal="right" vertical="center"/>
    </xf>
    <xf numFmtId="44" fontId="23" fillId="11" borderId="11" xfId="2" applyNumberFormat="1" applyFont="1" applyFill="1" applyBorder="1" applyAlignment="1">
      <alignment horizontal="right" vertical="center"/>
    </xf>
    <xf numFmtId="0" fontId="12" fillId="0" borderId="14" xfId="2" applyBorder="1" applyAlignment="1">
      <alignment vertical="center"/>
    </xf>
    <xf numFmtId="44" fontId="23" fillId="10" borderId="11" xfId="2" applyNumberFormat="1" applyFont="1" applyFill="1" applyBorder="1" applyAlignment="1">
      <alignment horizontal="right" vertical="center"/>
    </xf>
    <xf numFmtId="44" fontId="12" fillId="6" borderId="15" xfId="2" applyNumberFormat="1" applyFill="1" applyBorder="1" applyAlignment="1">
      <alignment horizontal="right" vertical="center"/>
    </xf>
    <xf numFmtId="0" fontId="24" fillId="0" borderId="0" xfId="2" applyFont="1" applyAlignment="1">
      <alignment horizontal="center" vertical="center" wrapText="1"/>
    </xf>
    <xf numFmtId="0" fontId="24" fillId="0" borderId="0" xfId="2" applyFont="1" applyAlignment="1">
      <alignment vertical="center" wrapText="1"/>
    </xf>
    <xf numFmtId="44" fontId="12" fillId="0" borderId="0" xfId="2" applyNumberFormat="1" applyAlignment="1">
      <alignment vertical="center"/>
    </xf>
    <xf numFmtId="44" fontId="26" fillId="0" borderId="0" xfId="2" applyNumberFormat="1" applyFont="1" applyAlignment="1">
      <alignment vertical="center" wrapText="1"/>
    </xf>
    <xf numFmtId="44" fontId="12" fillId="9" borderId="15" xfId="2" applyNumberFormat="1" applyFill="1" applyBorder="1" applyAlignment="1">
      <alignment horizontal="right" vertical="center"/>
    </xf>
    <xf numFmtId="0" fontId="24" fillId="0" borderId="0" xfId="2" applyFont="1" applyAlignment="1">
      <alignment horizontal="left" vertical="center" wrapText="1"/>
    </xf>
    <xf numFmtId="44" fontId="23" fillId="12" borderId="11" xfId="2" applyNumberFormat="1" applyFont="1" applyFill="1" applyBorder="1" applyAlignment="1">
      <alignment horizontal="right" vertical="center"/>
    </xf>
    <xf numFmtId="0" fontId="12" fillId="0" borderId="0" xfId="2" applyAlignment="1">
      <alignment horizontal="center" vertical="center"/>
    </xf>
    <xf numFmtId="44" fontId="12" fillId="11" borderId="11" xfId="2" applyNumberFormat="1" applyFill="1" applyBorder="1" applyAlignment="1">
      <alignment horizontal="right" vertical="center"/>
    </xf>
    <xf numFmtId="44" fontId="23" fillId="13" borderId="11" xfId="2" applyNumberFormat="1" applyFont="1" applyFill="1" applyBorder="1" applyAlignment="1">
      <alignment horizontal="right" vertical="center"/>
    </xf>
    <xf numFmtId="0" fontId="23" fillId="0" borderId="0" xfId="2" applyFont="1"/>
    <xf numFmtId="0" fontId="24" fillId="0" borderId="0" xfId="2" applyFont="1" applyAlignment="1">
      <alignment vertical="top" wrapText="1"/>
    </xf>
    <xf numFmtId="0" fontId="27" fillId="0" borderId="0" xfId="2" applyFont="1" applyAlignment="1">
      <alignment horizontal="left" vertical="center"/>
    </xf>
    <xf numFmtId="0" fontId="27" fillId="0" borderId="0" xfId="2" applyFont="1" applyAlignment="1">
      <alignment horizontal="left"/>
    </xf>
    <xf numFmtId="0" fontId="24" fillId="0" borderId="0" xfId="2" applyFont="1" applyFill="1" applyBorder="1" applyAlignment="1">
      <alignment horizontal="center" vertical="center" wrapText="1"/>
    </xf>
    <xf numFmtId="44" fontId="28" fillId="0" borderId="2" xfId="1" applyFont="1" applyBorder="1" applyAlignment="1">
      <alignment vertical="center" wrapText="1"/>
    </xf>
    <xf numFmtId="0" fontId="31" fillId="2" borderId="26" xfId="0" applyFont="1" applyFill="1" applyBorder="1" applyAlignment="1">
      <alignment vertical="center" wrapText="1"/>
    </xf>
    <xf numFmtId="0" fontId="31" fillId="2" borderId="25" xfId="0" applyFont="1" applyFill="1" applyBorder="1" applyAlignment="1">
      <alignment vertical="center" wrapText="1"/>
    </xf>
    <xf numFmtId="0" fontId="31" fillId="2" borderId="27" xfId="0" applyFont="1" applyFill="1" applyBorder="1" applyAlignment="1">
      <alignment vertical="center" wrapText="1"/>
    </xf>
    <xf numFmtId="0" fontId="12" fillId="0" borderId="0" xfId="2" applyFill="1" applyBorder="1" applyAlignment="1">
      <alignment vertical="center" wrapText="1"/>
    </xf>
    <xf numFmtId="0" fontId="2" fillId="0" borderId="3" xfId="0" applyFont="1" applyBorder="1" applyAlignment="1">
      <alignment horizontal="right"/>
    </xf>
    <xf numFmtId="44" fontId="2" fillId="0" borderId="4" xfId="0" applyNumberFormat="1" applyFont="1" applyBorder="1"/>
    <xf numFmtId="0" fontId="23" fillId="0" borderId="5" xfId="2" applyFont="1" applyFill="1" applyBorder="1" applyAlignment="1">
      <alignment vertical="center" wrapText="1"/>
    </xf>
    <xf numFmtId="0" fontId="28" fillId="0" borderId="32" xfId="0" applyFont="1" applyBorder="1" applyAlignment="1">
      <alignment vertical="center" wrapText="1"/>
    </xf>
    <xf numFmtId="0" fontId="28" fillId="0" borderId="33" xfId="0" applyFont="1" applyBorder="1" applyAlignment="1">
      <alignment vertical="center" wrapText="1"/>
    </xf>
    <xf numFmtId="0" fontId="33" fillId="0" borderId="35" xfId="0" applyFont="1" applyBorder="1" applyAlignment="1">
      <alignment horizontal="center" vertical="center" wrapText="1"/>
    </xf>
    <xf numFmtId="0" fontId="33" fillId="0" borderId="33" xfId="0" applyFont="1" applyBorder="1" applyAlignment="1">
      <alignment horizontal="center" vertical="center" wrapText="1"/>
    </xf>
    <xf numFmtId="0" fontId="7" fillId="2" borderId="32" xfId="0" applyFont="1" applyFill="1" applyBorder="1" applyAlignment="1">
      <alignment vertical="center" wrapText="1"/>
    </xf>
    <xf numFmtId="0" fontId="7" fillId="2" borderId="34" xfId="0" applyFont="1" applyFill="1" applyBorder="1" applyAlignment="1">
      <alignment vertical="center" wrapText="1"/>
    </xf>
    <xf numFmtId="0" fontId="0" fillId="16" borderId="16" xfId="0" applyFill="1" applyBorder="1" applyAlignment="1">
      <alignment wrapText="1"/>
    </xf>
    <xf numFmtId="0" fontId="30" fillId="16" borderId="17" xfId="0" applyFont="1" applyFill="1" applyBorder="1" applyAlignment="1">
      <alignment horizontal="center" wrapText="1"/>
    </xf>
    <xf numFmtId="0" fontId="30" fillId="16" borderId="18" xfId="0" applyFont="1" applyFill="1" applyBorder="1" applyAlignment="1">
      <alignment horizontal="center" wrapText="1"/>
    </xf>
    <xf numFmtId="0" fontId="35" fillId="0" borderId="1" xfId="0" applyFont="1" applyBorder="1" applyAlignment="1">
      <alignment horizontal="right" vertical="center" wrapText="1"/>
    </xf>
    <xf numFmtId="0" fontId="36"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0" xfId="0" applyFont="1" applyAlignment="1">
      <alignment horizontal="left" vertical="center"/>
    </xf>
    <xf numFmtId="0" fontId="25" fillId="0" borderId="0" xfId="2" applyFont="1" applyFill="1" applyBorder="1" applyAlignment="1">
      <alignment horizontal="right" vertical="center" wrapText="1"/>
    </xf>
    <xf numFmtId="0" fontId="27" fillId="0" borderId="0" xfId="2" applyFont="1" applyFill="1" applyBorder="1" applyAlignment="1">
      <alignment vertical="center" wrapText="1"/>
    </xf>
    <xf numFmtId="0" fontId="25" fillId="0" borderId="0" xfId="2" applyFont="1" applyFill="1" applyBorder="1" applyAlignment="1">
      <alignment vertical="center" wrapText="1"/>
    </xf>
    <xf numFmtId="0" fontId="0" fillId="0" borderId="0" xfId="0" applyAlignment="1"/>
    <xf numFmtId="0" fontId="29" fillId="0" borderId="0" xfId="0" applyFont="1" applyFill="1" applyAlignment="1"/>
    <xf numFmtId="0" fontId="42" fillId="0" borderId="0" xfId="4"/>
    <xf numFmtId="0" fontId="43" fillId="0" borderId="0" xfId="0" applyFont="1"/>
    <xf numFmtId="0" fontId="44" fillId="0" borderId="0" xfId="0" applyFont="1"/>
    <xf numFmtId="0" fontId="45" fillId="0" borderId="0" xfId="0" applyFont="1"/>
    <xf numFmtId="0" fontId="44" fillId="0" borderId="0" xfId="0" applyFont="1" applyAlignment="1">
      <alignment horizontal="left" vertical="center"/>
    </xf>
    <xf numFmtId="0" fontId="44" fillId="0" borderId="0" xfId="0" applyFont="1" applyAlignment="1"/>
    <xf numFmtId="0" fontId="46" fillId="0" borderId="0" xfId="0" applyFont="1"/>
    <xf numFmtId="0" fontId="46" fillId="0" borderId="0" xfId="0" applyFont="1" applyFill="1"/>
    <xf numFmtId="0" fontId="0" fillId="0" borderId="0" xfId="0" applyFill="1"/>
    <xf numFmtId="0" fontId="43" fillId="0" borderId="0" xfId="0" applyFont="1" applyFill="1"/>
    <xf numFmtId="0" fontId="47" fillId="0" borderId="0" xfId="0" applyFont="1"/>
    <xf numFmtId="0" fontId="44" fillId="0" borderId="0" xfId="0" applyFont="1" applyFill="1"/>
    <xf numFmtId="0" fontId="3" fillId="0" borderId="0" xfId="0" applyFont="1" applyFill="1"/>
    <xf numFmtId="0" fontId="45" fillId="0" borderId="0" xfId="0" applyFont="1" applyFill="1"/>
    <xf numFmtId="0" fontId="5" fillId="0" borderId="0" xfId="0" applyFont="1" applyBorder="1" applyAlignment="1">
      <alignment horizontal="left" vertical="center"/>
    </xf>
    <xf numFmtId="0" fontId="4" fillId="0" borderId="0" xfId="0" applyFont="1" applyFill="1"/>
    <xf numFmtId="0" fontId="4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xf numFmtId="0" fontId="30" fillId="18" borderId="1" xfId="0" applyFont="1" applyFill="1" applyBorder="1" applyAlignment="1">
      <alignment vertical="center" wrapText="1"/>
    </xf>
    <xf numFmtId="0" fontId="38" fillId="0" borderId="1" xfId="0" applyFont="1" applyBorder="1" applyAlignment="1">
      <alignment horizontal="center" vertical="center" wrapText="1"/>
    </xf>
    <xf numFmtId="0" fontId="30" fillId="18" borderId="1" xfId="0" applyFont="1" applyFill="1" applyBorder="1" applyAlignment="1">
      <alignment horizontal="center" vertical="center" wrapText="1"/>
    </xf>
    <xf numFmtId="0" fontId="38" fillId="0" borderId="1" xfId="0" applyFont="1" applyBorder="1" applyAlignment="1">
      <alignment horizontal="center" vertical="center"/>
    </xf>
    <xf numFmtId="0" fontId="49" fillId="0" borderId="1" xfId="0" applyFont="1" applyBorder="1" applyAlignment="1">
      <alignment horizontal="center" vertical="center"/>
    </xf>
    <xf numFmtId="0" fontId="51" fillId="16" borderId="1" xfId="0" applyFont="1" applyFill="1" applyBorder="1" applyAlignment="1">
      <alignment wrapText="1"/>
    </xf>
    <xf numFmtId="0" fontId="30" fillId="16" borderId="1" xfId="0" applyFont="1" applyFill="1" applyBorder="1" applyAlignment="1">
      <alignment horizontal="center" vertical="center" wrapText="1"/>
    </xf>
    <xf numFmtId="0" fontId="52" fillId="0" borderId="0" xfId="0" applyFont="1"/>
    <xf numFmtId="0" fontId="53" fillId="0" borderId="0" xfId="0" applyFont="1"/>
    <xf numFmtId="0" fontId="51" fillId="0" borderId="0" xfId="0" applyFont="1"/>
    <xf numFmtId="0" fontId="3" fillId="0" borderId="0" xfId="0" applyFont="1" applyFill="1" applyAlignment="1"/>
    <xf numFmtId="0" fontId="3" fillId="0" borderId="1" xfId="0" applyFont="1" applyBorder="1" applyAlignment="1">
      <alignment horizontal="center" vertical="center"/>
    </xf>
    <xf numFmtId="0" fontId="28" fillId="0" borderId="1" xfId="0" applyFont="1" applyBorder="1" applyAlignment="1">
      <alignment horizontal="center" vertical="center"/>
    </xf>
    <xf numFmtId="0" fontId="55" fillId="0" borderId="0" xfId="0" applyFont="1"/>
    <xf numFmtId="0" fontId="56" fillId="0" borderId="0" xfId="0" applyFont="1" applyFill="1"/>
    <xf numFmtId="0" fontId="10" fillId="0" borderId="34" xfId="0" applyFont="1" applyBorder="1" applyAlignment="1">
      <alignment horizontal="center" wrapText="1"/>
    </xf>
    <xf numFmtId="0" fontId="11" fillId="4" borderId="35" xfId="0" applyFont="1" applyFill="1" applyBorder="1" applyAlignment="1">
      <alignment vertical="top" wrapText="1"/>
    </xf>
    <xf numFmtId="0" fontId="54" fillId="0" borderId="34" xfId="0" applyFont="1" applyBorder="1" applyAlignment="1">
      <alignment horizontal="center" vertical="center" wrapText="1"/>
    </xf>
    <xf numFmtId="0" fontId="54" fillId="0" borderId="34" xfId="0" applyFont="1" applyBorder="1" applyAlignment="1">
      <alignment horizontal="center" wrapText="1"/>
    </xf>
    <xf numFmtId="0" fontId="28" fillId="0" borderId="35" xfId="0" applyFont="1" applyBorder="1" applyAlignment="1">
      <alignment horizontal="center" vertical="center"/>
    </xf>
    <xf numFmtId="0" fontId="5" fillId="0" borderId="27" xfId="0" applyFont="1" applyBorder="1" applyAlignment="1">
      <alignment horizontal="left" vertical="top" wrapText="1"/>
    </xf>
    <xf numFmtId="0" fontId="4" fillId="0" borderId="1" xfId="0" applyFont="1" applyBorder="1" applyAlignment="1">
      <alignment vertical="top" wrapText="1"/>
    </xf>
    <xf numFmtId="0" fontId="7" fillId="0" borderId="1" xfId="0" applyFont="1" applyBorder="1"/>
    <xf numFmtId="0" fontId="4" fillId="0" borderId="1" xfId="0" applyFont="1" applyBorder="1" applyAlignment="1">
      <alignment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0" borderId="0" xfId="0" applyFont="1" applyAlignment="1">
      <alignment horizontal="right"/>
    </xf>
    <xf numFmtId="0" fontId="32" fillId="0" borderId="0" xfId="0" applyFont="1" applyAlignment="1">
      <alignment horizontal="center"/>
    </xf>
    <xf numFmtId="0" fontId="4" fillId="0" borderId="1" xfId="0" applyFont="1" applyBorder="1"/>
    <xf numFmtId="0" fontId="28" fillId="0" borderId="0" xfId="0" applyFo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3" fillId="0" borderId="0" xfId="0" applyFont="1" applyAlignment="1">
      <alignment horizontal="center"/>
    </xf>
    <xf numFmtId="0" fontId="4" fillId="0" borderId="40" xfId="0" applyFont="1" applyBorder="1" applyAlignment="1">
      <alignment horizontal="center"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41" xfId="0" applyFont="1" applyBorder="1" applyAlignment="1">
      <alignment horizontal="center"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11" fillId="0" borderId="1" xfId="0" applyFont="1" applyBorder="1" applyAlignment="1">
      <alignment vertical="center" wrapText="1"/>
    </xf>
    <xf numFmtId="0" fontId="11" fillId="0" borderId="1" xfId="0" applyFont="1" applyBorder="1"/>
    <xf numFmtId="0" fontId="4" fillId="0" borderId="35" xfId="0" applyFont="1" applyBorder="1" applyAlignment="1">
      <alignment wrapText="1"/>
    </xf>
    <xf numFmtId="0" fontId="4" fillId="0" borderId="42" xfId="0" applyFont="1" applyBorder="1" applyAlignment="1">
      <alignment horizontal="center" vertical="center" wrapText="1"/>
    </xf>
    <xf numFmtId="0" fontId="4" fillId="0" borderId="25" xfId="0" applyFont="1" applyBorder="1" applyAlignment="1">
      <alignment vertical="center" wrapText="1"/>
    </xf>
    <xf numFmtId="0" fontId="4" fillId="0" borderId="27" xfId="0" applyFont="1" applyBorder="1" applyAlignment="1">
      <alignment vertical="center" wrapText="1"/>
    </xf>
    <xf numFmtId="0" fontId="11" fillId="0" borderId="26" xfId="0" applyFont="1" applyBorder="1" applyAlignment="1">
      <alignment vertical="center" wrapText="1"/>
    </xf>
    <xf numFmtId="0" fontId="4" fillId="0" borderId="26" xfId="0" applyFont="1" applyBorder="1" applyAlignment="1">
      <alignment wrapText="1"/>
    </xf>
    <xf numFmtId="0" fontId="11" fillId="0" borderId="26" xfId="0" applyFont="1" applyBorder="1"/>
    <xf numFmtId="0" fontId="4" fillId="0" borderId="26" xfId="0" applyFont="1" applyBorder="1"/>
    <xf numFmtId="0" fontId="4" fillId="0" borderId="27" xfId="0" applyFont="1" applyBorder="1" applyAlignment="1">
      <alignment wrapText="1"/>
    </xf>
    <xf numFmtId="0" fontId="7" fillId="2" borderId="1" xfId="0" applyFont="1" applyFill="1" applyBorder="1" applyAlignment="1">
      <alignment horizontal="center" vertical="center" wrapText="1"/>
    </xf>
    <xf numFmtId="0" fontId="48" fillId="2" borderId="35" xfId="0" applyFont="1" applyFill="1" applyBorder="1" applyAlignment="1">
      <alignment horizontal="center" vertical="center"/>
    </xf>
    <xf numFmtId="0" fontId="48" fillId="2" borderId="1" xfId="0" applyFont="1" applyFill="1" applyBorder="1" applyAlignment="1">
      <alignment horizontal="center" vertical="center"/>
    </xf>
    <xf numFmtId="0" fontId="48" fillId="2" borderId="35"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5" xfId="0" applyFont="1" applyFill="1" applyBorder="1" applyAlignment="1">
      <alignment horizontal="center" vertical="center"/>
    </xf>
    <xf numFmtId="0" fontId="61" fillId="0" borderId="36" xfId="0" applyFont="1" applyFill="1" applyBorder="1" applyAlignment="1">
      <alignment horizontal="center" vertical="center" wrapText="1"/>
    </xf>
    <xf numFmtId="9" fontId="3" fillId="0" borderId="35" xfId="0" applyNumberFormat="1" applyFont="1" applyBorder="1" applyAlignment="1">
      <alignment horizontal="center" vertical="center"/>
    </xf>
    <xf numFmtId="0" fontId="64" fillId="0" borderId="0" xfId="0" applyFont="1" applyFill="1"/>
    <xf numFmtId="9" fontId="54" fillId="0" borderId="34" xfId="0" applyNumberFormat="1" applyFont="1" applyBorder="1" applyAlignment="1">
      <alignment horizontal="center" wrapText="1"/>
    </xf>
    <xf numFmtId="0" fontId="65" fillId="0" borderId="1" xfId="0" applyFont="1" applyBorder="1" applyAlignment="1">
      <alignment horizontal="center" vertical="center"/>
    </xf>
    <xf numFmtId="0" fontId="49" fillId="0" borderId="1" xfId="0" applyFont="1" applyBorder="1" applyAlignment="1">
      <alignment horizontal="center"/>
    </xf>
    <xf numFmtId="0" fontId="50" fillId="0" borderId="1" xfId="0" applyFont="1" applyBorder="1" applyAlignment="1">
      <alignment horizontal="center" vertical="center" wrapText="1"/>
    </xf>
    <xf numFmtId="0" fontId="50" fillId="0" borderId="1" xfId="0" applyFont="1" applyFill="1" applyBorder="1" applyAlignment="1">
      <alignment horizontal="center" vertical="center" wrapText="1"/>
    </xf>
    <xf numFmtId="0" fontId="0" fillId="0" borderId="1" xfId="0" applyBorder="1" applyAlignment="1">
      <alignment horizontal="center" vertical="center"/>
    </xf>
    <xf numFmtId="0" fontId="66" fillId="0" borderId="1" xfId="0" applyFont="1" applyBorder="1" applyAlignment="1">
      <alignment horizontal="center" vertical="center"/>
    </xf>
    <xf numFmtId="9" fontId="28" fillId="0" borderId="35" xfId="0" applyNumberFormat="1" applyFont="1" applyBorder="1" applyAlignment="1">
      <alignment horizontal="center" vertical="center"/>
    </xf>
    <xf numFmtId="9" fontId="3" fillId="0" borderId="35" xfId="0" applyNumberFormat="1" applyFont="1" applyBorder="1"/>
    <xf numFmtId="9" fontId="28" fillId="0" borderId="1" xfId="0" applyNumberFormat="1" applyFont="1" applyBorder="1" applyAlignment="1">
      <alignment horizontal="center" vertical="center"/>
    </xf>
    <xf numFmtId="44" fontId="12" fillId="0" borderId="0" xfId="2" applyNumberFormat="1"/>
    <xf numFmtId="0" fontId="5" fillId="0" borderId="27" xfId="0" applyFont="1" applyBorder="1" applyAlignment="1">
      <alignment horizontal="left" vertical="center" wrapText="1"/>
    </xf>
    <xf numFmtId="44" fontId="12" fillId="0" borderId="14" xfId="2" applyNumberFormat="1" applyBorder="1" applyAlignment="1">
      <alignment vertical="center"/>
    </xf>
    <xf numFmtId="0" fontId="48" fillId="18" borderId="1" xfId="0" applyFont="1" applyFill="1" applyBorder="1" applyAlignment="1">
      <alignment horizontal="center" vertical="center" wrapText="1"/>
    </xf>
    <xf numFmtId="0" fontId="30" fillId="17" borderId="1" xfId="0" applyFont="1" applyFill="1" applyBorder="1" applyAlignment="1">
      <alignment horizontal="left" vertical="center" wrapText="1"/>
    </xf>
    <xf numFmtId="0" fontId="29" fillId="15" borderId="12" xfId="0" applyFont="1" applyFill="1" applyBorder="1" applyAlignment="1">
      <alignment horizontal="center"/>
    </xf>
    <xf numFmtId="0" fontId="29" fillId="15" borderId="0" xfId="0" applyFont="1" applyFill="1" applyBorder="1" applyAlignment="1">
      <alignment horizontal="center"/>
    </xf>
    <xf numFmtId="0" fontId="11" fillId="0" borderId="2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44" fontId="4" fillId="0" borderId="37" xfId="1" applyFont="1" applyBorder="1" applyAlignment="1">
      <alignment horizontal="center" vertical="center" wrapText="1"/>
    </xf>
    <xf numFmtId="44" fontId="4" fillId="0" borderId="38" xfId="1" applyFont="1" applyBorder="1" applyAlignment="1">
      <alignment horizontal="center" vertical="center" wrapText="1"/>
    </xf>
    <xf numFmtId="44" fontId="4" fillId="0" borderId="39" xfId="1"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5" xfId="0" applyFont="1" applyBorder="1" applyAlignment="1">
      <alignment horizontal="center" vertical="center" wrapText="1"/>
    </xf>
    <xf numFmtId="0" fontId="8" fillId="3" borderId="45" xfId="0" applyFont="1" applyFill="1" applyBorder="1" applyAlignment="1">
      <alignment horizontal="center" wrapText="1"/>
    </xf>
    <xf numFmtId="0" fontId="8" fillId="3" borderId="17" xfId="0" applyFont="1" applyFill="1" applyBorder="1" applyAlignment="1">
      <alignment horizontal="center" wrapText="1"/>
    </xf>
    <xf numFmtId="0" fontId="8" fillId="3" borderId="18" xfId="0" applyFont="1" applyFill="1" applyBorder="1" applyAlignment="1">
      <alignment horizontal="center" wrapText="1"/>
    </xf>
    <xf numFmtId="0" fontId="29" fillId="15" borderId="36" xfId="0" applyFont="1" applyFill="1" applyBorder="1" applyAlignment="1">
      <alignment horizontal="center"/>
    </xf>
    <xf numFmtId="44" fontId="4" fillId="0" borderId="37" xfId="1" applyFont="1" applyFill="1" applyBorder="1" applyAlignment="1">
      <alignment horizontal="center" vertical="center" wrapText="1"/>
    </xf>
    <xf numFmtId="44" fontId="4" fillId="0" borderId="38" xfId="1" applyFont="1" applyFill="1" applyBorder="1" applyAlignment="1">
      <alignment horizontal="center" vertical="center" wrapText="1"/>
    </xf>
    <xf numFmtId="44" fontId="4" fillId="0" borderId="39" xfId="1" applyFont="1" applyFill="1" applyBorder="1" applyAlignment="1">
      <alignment horizontal="center" vertical="center" wrapText="1"/>
    </xf>
    <xf numFmtId="0" fontId="8" fillId="3" borderId="43" xfId="0" applyFont="1" applyFill="1" applyBorder="1" applyAlignment="1">
      <alignment horizontal="center" wrapText="1"/>
    </xf>
    <xf numFmtId="0" fontId="8" fillId="3" borderId="44" xfId="0" applyFont="1" applyFill="1" applyBorder="1" applyAlignment="1">
      <alignment horizontal="center" wrapText="1"/>
    </xf>
    <xf numFmtId="0" fontId="29" fillId="15" borderId="0" xfId="0" applyFont="1" applyFill="1" applyAlignment="1">
      <alignment horizontal="center"/>
    </xf>
    <xf numFmtId="0" fontId="48" fillId="2" borderId="32" xfId="0" applyFont="1" applyFill="1" applyBorder="1" applyAlignment="1">
      <alignment horizontal="center" wrapText="1"/>
    </xf>
    <xf numFmtId="0" fontId="48" fillId="2" borderId="34" xfId="0" applyFont="1" applyFill="1" applyBorder="1" applyAlignment="1">
      <alignment horizontal="center" wrapText="1"/>
    </xf>
    <xf numFmtId="0" fontId="48" fillId="2" borderId="2" xfId="0" applyFont="1" applyFill="1" applyBorder="1" applyAlignment="1">
      <alignment horizontal="center"/>
    </xf>
    <xf numFmtId="0" fontId="48" fillId="2" borderId="33" xfId="0" applyFont="1" applyFill="1" applyBorder="1" applyAlignment="1">
      <alignment horizontal="center"/>
    </xf>
    <xf numFmtId="0" fontId="7" fillId="2" borderId="34" xfId="0" applyFont="1" applyFill="1" applyBorder="1" applyAlignment="1">
      <alignment horizontal="center" wrapText="1"/>
    </xf>
    <xf numFmtId="0" fontId="7" fillId="2" borderId="1" xfId="0" applyFont="1" applyFill="1" applyBorder="1" applyAlignment="1">
      <alignment horizontal="center"/>
    </xf>
    <xf numFmtId="0" fontId="7" fillId="2" borderId="35" xfId="0" applyFont="1" applyFill="1" applyBorder="1" applyAlignment="1">
      <alignment horizontal="center"/>
    </xf>
    <xf numFmtId="0" fontId="11" fillId="4" borderId="34" xfId="0" applyFont="1" applyFill="1" applyBorder="1" applyAlignment="1">
      <alignment horizontal="left" vertical="top" wrapText="1"/>
    </xf>
    <xf numFmtId="0" fontId="11" fillId="4" borderId="1" xfId="0" applyFont="1" applyFill="1" applyBorder="1" applyAlignment="1">
      <alignment horizontal="left" vertical="top" wrapText="1"/>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7" fillId="2" borderId="32" xfId="0" applyFont="1" applyFill="1" applyBorder="1" applyAlignment="1">
      <alignment horizontal="center" wrapText="1"/>
    </xf>
    <xf numFmtId="0" fontId="7" fillId="2" borderId="2" xfId="0" applyFont="1" applyFill="1" applyBorder="1" applyAlignment="1">
      <alignment horizontal="center"/>
    </xf>
    <xf numFmtId="0" fontId="7" fillId="2" borderId="33"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0" fillId="0" borderId="34" xfId="0" applyBorder="1" applyAlignment="1">
      <alignment horizontal="center"/>
    </xf>
    <xf numFmtId="0" fontId="0" fillId="0" borderId="1"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9" fillId="14" borderId="22" xfId="0" applyFont="1" applyFill="1" applyBorder="1" applyAlignment="1">
      <alignment horizontal="left"/>
    </xf>
    <xf numFmtId="0" fontId="39" fillId="14" borderId="23" xfId="0" applyFont="1" applyFill="1" applyBorder="1" applyAlignment="1">
      <alignment horizontal="left"/>
    </xf>
    <xf numFmtId="0" fontId="39" fillId="14" borderId="24" xfId="0" applyFont="1" applyFill="1" applyBorder="1" applyAlignment="1">
      <alignment horizontal="left"/>
    </xf>
    <xf numFmtId="0" fontId="8" fillId="14" borderId="28" xfId="0" applyFont="1" applyFill="1" applyBorder="1" applyAlignment="1">
      <alignment horizontal="center" vertical="center" wrapText="1"/>
    </xf>
    <xf numFmtId="0" fontId="8" fillId="14" borderId="29"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32" fillId="0" borderId="0" xfId="0" applyFont="1" applyAlignment="1">
      <alignment horizontal="center"/>
    </xf>
    <xf numFmtId="0" fontId="29" fillId="14" borderId="3" xfId="0" applyFont="1" applyFill="1" applyBorder="1" applyAlignment="1">
      <alignment horizontal="center"/>
    </xf>
    <xf numFmtId="0" fontId="29" fillId="14" borderId="5" xfId="0" applyFont="1" applyFill="1" applyBorder="1" applyAlignment="1">
      <alignment horizontal="center"/>
    </xf>
    <xf numFmtId="0" fontId="7" fillId="2" borderId="34"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29" fillId="15" borderId="0" xfId="2" applyFont="1" applyFill="1" applyAlignment="1">
      <alignment horizontal="center"/>
    </xf>
    <xf numFmtId="0" fontId="27" fillId="9" borderId="6" xfId="2" applyFont="1" applyFill="1" applyBorder="1" applyAlignment="1">
      <alignment horizontal="center" vertical="center" wrapText="1"/>
    </xf>
    <xf numFmtId="0" fontId="27" fillId="9" borderId="8" xfId="2" applyFont="1" applyFill="1" applyBorder="1" applyAlignment="1">
      <alignment horizontal="center" vertical="center" wrapText="1"/>
    </xf>
    <xf numFmtId="0" fontId="15" fillId="0" borderId="0" xfId="2" applyFont="1" applyAlignment="1">
      <alignment horizontal="right" vertical="center"/>
    </xf>
    <xf numFmtId="0" fontId="12" fillId="11" borderId="6" xfId="2" applyFill="1" applyBorder="1" applyAlignment="1">
      <alignment horizontal="center" vertical="center"/>
    </xf>
    <xf numFmtId="0" fontId="12" fillId="11" borderId="8" xfId="2" applyFill="1" applyBorder="1" applyAlignment="1">
      <alignment horizontal="center" vertical="center"/>
    </xf>
    <xf numFmtId="0" fontId="12" fillId="0" borderId="16" xfId="2" applyBorder="1" applyAlignment="1">
      <alignment horizontal="center"/>
    </xf>
    <xf numFmtId="0" fontId="12" fillId="0" borderId="17" xfId="2" applyBorder="1" applyAlignment="1">
      <alignment horizontal="center"/>
    </xf>
    <xf numFmtId="0" fontId="12" fillId="0" borderId="18" xfId="2" applyBorder="1" applyAlignment="1">
      <alignment horizontal="center"/>
    </xf>
    <xf numFmtId="0" fontId="12" fillId="0" borderId="14" xfId="2" applyBorder="1" applyAlignment="1">
      <alignment horizontal="center"/>
    </xf>
    <xf numFmtId="0" fontId="12" fillId="0" borderId="0" xfId="2" applyAlignment="1">
      <alignment horizontal="center"/>
    </xf>
    <xf numFmtId="0" fontId="12" fillId="0" borderId="19" xfId="2" applyBorder="1" applyAlignment="1">
      <alignment horizontal="center"/>
    </xf>
    <xf numFmtId="0" fontId="12" fillId="0" borderId="20" xfId="2" applyBorder="1" applyAlignment="1">
      <alignment horizontal="center"/>
    </xf>
    <xf numFmtId="0" fontId="12" fillId="0" borderId="12" xfId="2" applyBorder="1" applyAlignment="1">
      <alignment horizontal="center"/>
    </xf>
    <xf numFmtId="0" fontId="12" fillId="0" borderId="21" xfId="2" applyBorder="1" applyAlignment="1">
      <alignment horizontal="center"/>
    </xf>
    <xf numFmtId="0" fontId="12" fillId="9" borderId="6" xfId="2" applyFill="1" applyBorder="1" applyAlignment="1">
      <alignment horizontal="center" vertical="center" wrapText="1"/>
    </xf>
    <xf numFmtId="0" fontId="12" fillId="9" borderId="8" xfId="2" applyFill="1" applyBorder="1" applyAlignment="1">
      <alignment horizontal="center" vertical="center" wrapText="1"/>
    </xf>
    <xf numFmtId="0" fontId="25" fillId="6" borderId="6" xfId="2" applyFont="1" applyFill="1" applyBorder="1" applyAlignment="1">
      <alignment horizontal="right" vertical="center" wrapText="1"/>
    </xf>
    <xf numFmtId="0" fontId="25" fillId="6" borderId="8" xfId="2" applyFont="1" applyFill="1" applyBorder="1" applyAlignment="1">
      <alignment horizontal="right" vertical="center" wrapText="1"/>
    </xf>
    <xf numFmtId="0" fontId="22" fillId="0" borderId="12" xfId="2" applyFont="1" applyBorder="1" applyAlignment="1">
      <alignment horizontal="center" vertical="center"/>
    </xf>
    <xf numFmtId="0" fontId="15" fillId="0" borderId="0" xfId="2" applyFont="1" applyAlignment="1">
      <alignment horizontal="center" vertical="center" wrapText="1"/>
    </xf>
    <xf numFmtId="0" fontId="17" fillId="5" borderId="0" xfId="2" applyFont="1" applyFill="1" applyAlignment="1">
      <alignment vertical="top" wrapText="1"/>
    </xf>
    <xf numFmtId="0" fontId="18" fillId="6" borderId="0" xfId="2" applyFont="1" applyFill="1" applyAlignment="1">
      <alignment vertical="top" wrapText="1"/>
    </xf>
    <xf numFmtId="0" fontId="22" fillId="6" borderId="6" xfId="2" applyFont="1" applyFill="1" applyBorder="1" applyAlignment="1">
      <alignment horizontal="center" vertical="center"/>
    </xf>
    <xf numFmtId="0" fontId="22" fillId="6" borderId="7" xfId="2" applyFont="1" applyFill="1" applyBorder="1" applyAlignment="1">
      <alignment horizontal="center" vertical="center"/>
    </xf>
    <xf numFmtId="0" fontId="22" fillId="6" borderId="8" xfId="2" applyFont="1" applyFill="1" applyBorder="1" applyAlignment="1">
      <alignment horizontal="center" vertical="center"/>
    </xf>
  </cellXfs>
  <cellStyles count="5">
    <cellStyle name="Comma 2" xfId="3" xr:uid="{00000000-0005-0000-0000-000000000000}"/>
    <cellStyle name="Currency" xfId="1" builtinId="4"/>
    <cellStyle name="Hyperlink" xfId="4" builtinId="8"/>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123570</xdr:colOff>
          <xdr:row>1</xdr:row>
          <xdr:rowOff>286065</xdr:rowOff>
        </xdr:from>
        <xdr:to>
          <xdr:col>2</xdr:col>
          <xdr:colOff>3296602</xdr:colOff>
          <xdr:row>10</xdr:row>
          <xdr:rowOff>53655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4784470" y="470215"/>
              <a:ext cx="3173032" cy="2764790"/>
              <a:chOff x="4788915" y="474348"/>
              <a:chExt cx="3174934" cy="2453000"/>
            </a:xfrm>
          </xdr:grpSpPr>
          <xdr:grpSp>
            <xdr:nvGrpSpPr>
              <xdr:cNvPr id="3" name="Group 2">
                <a:extLst>
                  <a:ext uri="{FF2B5EF4-FFF2-40B4-BE49-F238E27FC236}">
                    <a16:creationId xmlns:a16="http://schemas.microsoft.com/office/drawing/2014/main" id="{00000000-0008-0000-0400-000003000000}"/>
                  </a:ext>
                </a:extLst>
              </xdr:cNvPr>
              <xdr:cNvGrpSpPr/>
            </xdr:nvGrpSpPr>
            <xdr:grpSpPr>
              <a:xfrm>
                <a:off x="4788915" y="474348"/>
                <a:ext cx="3051542" cy="2195820"/>
                <a:chOff x="4810459" y="642259"/>
                <a:chExt cx="3051542" cy="2145837"/>
              </a:xfrm>
            </xdr:grpSpPr>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4814207" y="642259"/>
                  <a:ext cx="2895600" cy="56469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Reducing the number of persons experiencing homelessness.</a:t>
                  </a:r>
                </a:p>
              </xdr:txBody>
            </xdr:sp>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4814207" y="940254"/>
                  <a:ext cx="2895600" cy="5456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Reducing the number of persons who become homeless for the first time.</a:t>
                  </a:r>
                </a:p>
              </xdr:txBody>
            </xdr:sp>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4814207" y="1283154"/>
                  <a:ext cx="2895600" cy="53884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Increasing the number of people exiting homelessness into permanent housing.</a:t>
                  </a:r>
                </a:p>
              </xdr:txBody>
            </xdr:sp>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4814207" y="1631496"/>
                  <a:ext cx="2895600" cy="5347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Reducing the length of time persons remain homeless.</a:t>
                  </a:r>
                </a:p>
              </xdr:txBody>
            </xdr:sp>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4810459" y="1925411"/>
                  <a:ext cx="3051542" cy="5227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Reducing the number of persons who return to homelessness after exiting homelessness to permanent housing.</a:t>
                  </a:r>
                </a:p>
              </xdr:txBody>
            </xdr:sp>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4814207" y="2280549"/>
                  <a:ext cx="2876550" cy="5075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 Increasing successful placements from street outreach.</a:t>
                  </a:r>
                </a:p>
              </xdr:txBody>
            </xdr:sp>
          </xdr:grpSp>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4799330" y="2431094"/>
                <a:ext cx="3164519" cy="4962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Focused on equity goals related to underserved populations and populations disproportionately impacted by homelessness.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123566</xdr:colOff>
          <xdr:row>11</xdr:row>
          <xdr:rowOff>165644</xdr:rowOff>
        </xdr:from>
        <xdr:to>
          <xdr:col>2</xdr:col>
          <xdr:colOff>3302313</xdr:colOff>
          <xdr:row>20</xdr:row>
          <xdr:rowOff>38095</xdr:rowOff>
        </xdr:to>
        <xdr:grpSp>
          <xdr:nvGrpSpPr>
            <xdr:cNvPr id="11" name="Group 10">
              <a:extLst>
                <a:ext uri="{FF2B5EF4-FFF2-40B4-BE49-F238E27FC236}">
                  <a16:creationId xmlns:a16="http://schemas.microsoft.com/office/drawing/2014/main" id="{00000000-0008-0000-0400-00000B000000}"/>
                </a:ext>
              </a:extLst>
            </xdr:cNvPr>
            <xdr:cNvGrpSpPr/>
          </xdr:nvGrpSpPr>
          <xdr:grpSpPr>
            <a:xfrm>
              <a:off x="4784466" y="3702594"/>
              <a:ext cx="3178747" cy="2577551"/>
              <a:chOff x="4788911" y="474348"/>
              <a:chExt cx="3174925" cy="2452998"/>
            </a:xfrm>
          </xdr:grpSpPr>
          <xdr:grpSp>
            <xdr:nvGrpSpPr>
              <xdr:cNvPr id="12" name="Group 11">
                <a:extLst>
                  <a:ext uri="{FF2B5EF4-FFF2-40B4-BE49-F238E27FC236}">
                    <a16:creationId xmlns:a16="http://schemas.microsoft.com/office/drawing/2014/main" id="{00000000-0008-0000-0400-00000C000000}"/>
                  </a:ext>
                </a:extLst>
              </xdr:cNvPr>
              <xdr:cNvGrpSpPr/>
            </xdr:nvGrpSpPr>
            <xdr:grpSpPr>
              <a:xfrm>
                <a:off x="4788911" y="474348"/>
                <a:ext cx="3051563" cy="2195824"/>
                <a:chOff x="4810455" y="642259"/>
                <a:chExt cx="3051563" cy="2145841"/>
              </a:xfrm>
            </xdr:grpSpPr>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4814207" y="642259"/>
                  <a:ext cx="2895600" cy="56469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Reducing the number of persons experiencing homelessness.</a:t>
                  </a:r>
                </a:p>
              </xdr:txBody>
            </xdr:sp>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4814207" y="940254"/>
                  <a:ext cx="2895600" cy="5456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Reducing the number of persons who become homeless for the first time.</a:t>
                  </a:r>
                </a:p>
              </xdr:txBody>
            </xdr:sp>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4814207" y="1283154"/>
                  <a:ext cx="2895600" cy="53884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Increasing the number of people exiting homelessness into permanent housing.</a:t>
                  </a:r>
                </a:p>
              </xdr:txBody>
            </xdr:sp>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4814207" y="1631496"/>
                  <a:ext cx="2895600" cy="5347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Reducing the length of time persons remain homeless.</a:t>
                  </a:r>
                </a:p>
              </xdr:txBody>
            </xdr:sp>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4810455" y="1925411"/>
                  <a:ext cx="3051563" cy="5227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Reducing the number of persons who return to homelessness after exiting homelessness to permanent housing.</a:t>
                  </a:r>
                </a:p>
              </xdr:txBody>
            </xdr:sp>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4814207" y="2280553"/>
                  <a:ext cx="2876550" cy="5075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 Increasing successful placements from street outreach.</a:t>
                  </a:r>
                </a:p>
              </xdr:txBody>
            </xdr:sp>
          </xdr:grpSp>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4799341" y="2431092"/>
                <a:ext cx="3164495" cy="4962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Focused on equity goals related to underserved populations and populations disproportionately impacted by homelessness.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123566</xdr:colOff>
          <xdr:row>21</xdr:row>
          <xdr:rowOff>155801</xdr:rowOff>
        </xdr:from>
        <xdr:to>
          <xdr:col>2</xdr:col>
          <xdr:colOff>3302313</xdr:colOff>
          <xdr:row>30</xdr:row>
          <xdr:rowOff>28252</xdr:rowOff>
        </xdr:to>
        <xdr:grpSp>
          <xdr:nvGrpSpPr>
            <xdr:cNvPr id="20" name="Group 19">
              <a:extLst>
                <a:ext uri="{FF2B5EF4-FFF2-40B4-BE49-F238E27FC236}">
                  <a16:creationId xmlns:a16="http://schemas.microsoft.com/office/drawing/2014/main" id="{00000000-0008-0000-0400-000014000000}"/>
                </a:ext>
              </a:extLst>
            </xdr:cNvPr>
            <xdr:cNvGrpSpPr/>
          </xdr:nvGrpSpPr>
          <xdr:grpSpPr>
            <a:xfrm>
              <a:off x="4784466" y="6582001"/>
              <a:ext cx="3178747" cy="2577551"/>
              <a:chOff x="4788911" y="474348"/>
              <a:chExt cx="3174925" cy="2452998"/>
            </a:xfrm>
          </xdr:grpSpPr>
          <xdr:grpSp>
            <xdr:nvGrpSpPr>
              <xdr:cNvPr id="21" name="Group 20">
                <a:extLst>
                  <a:ext uri="{FF2B5EF4-FFF2-40B4-BE49-F238E27FC236}">
                    <a16:creationId xmlns:a16="http://schemas.microsoft.com/office/drawing/2014/main" id="{00000000-0008-0000-0400-000015000000}"/>
                  </a:ext>
                </a:extLst>
              </xdr:cNvPr>
              <xdr:cNvGrpSpPr/>
            </xdr:nvGrpSpPr>
            <xdr:grpSpPr>
              <a:xfrm>
                <a:off x="4788911" y="474348"/>
                <a:ext cx="3051563" cy="2195824"/>
                <a:chOff x="4810455" y="642259"/>
                <a:chExt cx="3051563" cy="2145841"/>
              </a:xfrm>
            </xdr:grpSpPr>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4814207" y="642259"/>
                  <a:ext cx="2895600" cy="56469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Reducing the number of persons experiencing homelessness.</a:t>
                  </a:r>
                </a:p>
              </xdr:txBody>
            </xdr:sp>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4814207" y="940254"/>
                  <a:ext cx="2895600" cy="5456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Reducing the number of persons who become homeless for the first time.</a:t>
                  </a:r>
                </a:p>
              </xdr:txBody>
            </xdr:sp>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4814207" y="1283154"/>
                  <a:ext cx="2895600" cy="53884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Increasing the number of people exiting homelessness into permanent housing.</a:t>
                  </a:r>
                </a:p>
              </xdr:txBody>
            </xdr:sp>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4814207" y="1631496"/>
                  <a:ext cx="2895600" cy="5347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Reducing the length of time persons remain homeless.</a:t>
                  </a:r>
                </a:p>
              </xdr:txBody>
            </xdr:sp>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4810455" y="1925411"/>
                  <a:ext cx="3051563" cy="5227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Reducing the number of persons who return to homelessness after exiting homelessness to permanent housing.</a:t>
                  </a:r>
                </a:p>
              </xdr:txBody>
            </xdr:sp>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4814207" y="2280553"/>
                  <a:ext cx="2876550" cy="5075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 Increasing successful placements from street outreach.</a:t>
                  </a:r>
                </a:p>
              </xdr:txBody>
            </xdr:sp>
          </xdr:grpSp>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4799341" y="2431092"/>
                <a:ext cx="3164495" cy="4962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Focused on equity goals related to underserved populations and populations disproportionately impacted by homelessness.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123570</xdr:colOff>
          <xdr:row>31</xdr:row>
          <xdr:rowOff>142143</xdr:rowOff>
        </xdr:from>
        <xdr:to>
          <xdr:col>2</xdr:col>
          <xdr:colOff>3296602</xdr:colOff>
          <xdr:row>40</xdr:row>
          <xdr:rowOff>22226</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4784470" y="9457593"/>
              <a:ext cx="3173032" cy="2585183"/>
              <a:chOff x="4788915" y="474347"/>
              <a:chExt cx="3174934" cy="2453004"/>
            </a:xfrm>
          </xdr:grpSpPr>
          <xdr:grpSp>
            <xdr:nvGrpSpPr>
              <xdr:cNvPr id="30" name="Group 29">
                <a:extLst>
                  <a:ext uri="{FF2B5EF4-FFF2-40B4-BE49-F238E27FC236}">
                    <a16:creationId xmlns:a16="http://schemas.microsoft.com/office/drawing/2014/main" id="{00000000-0008-0000-0400-00001E000000}"/>
                  </a:ext>
                </a:extLst>
              </xdr:cNvPr>
              <xdr:cNvGrpSpPr/>
            </xdr:nvGrpSpPr>
            <xdr:grpSpPr>
              <a:xfrm>
                <a:off x="4788915" y="474347"/>
                <a:ext cx="3051542" cy="2195826"/>
                <a:chOff x="4810459" y="642258"/>
                <a:chExt cx="3051542" cy="2145843"/>
              </a:xfrm>
            </xdr:grpSpPr>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4814207" y="642258"/>
                  <a:ext cx="2895600" cy="56469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Reducing the number of persons experiencing homelessness.</a:t>
                  </a:r>
                </a:p>
              </xdr:txBody>
            </xdr:sp>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4814207" y="940254"/>
                  <a:ext cx="2895600" cy="5456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Reducing the number of persons who become homeless for the first time.</a:t>
                  </a:r>
                </a:p>
              </xdr:txBody>
            </xdr:sp>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4814207" y="1283154"/>
                  <a:ext cx="2895600" cy="53884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Increasing the number of people exiting homelessness into permanent housing.</a:t>
                  </a:r>
                </a:p>
              </xdr:txBody>
            </xdr:sp>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4814207" y="1631496"/>
                  <a:ext cx="2895600" cy="5347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Reducing the length of time persons remain homeless.</a:t>
                  </a:r>
                </a:p>
              </xdr:txBody>
            </xdr:sp>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4810459" y="1925411"/>
                  <a:ext cx="3051542" cy="5227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Reducing the number of persons who return to homelessness after exiting homelessness to permanent housing.</a:t>
                  </a:r>
                </a:p>
              </xdr:txBody>
            </xdr:sp>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4814207" y="2280556"/>
                  <a:ext cx="2876550" cy="50754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 Increasing successful placements from street outreach.</a:t>
                  </a:r>
                </a:p>
              </xdr:txBody>
            </xdr:sp>
          </xdr:grpSp>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4799330" y="2431097"/>
                <a:ext cx="3164519" cy="4962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Focused on equity goals related to underserved populations and populations disproportionately impacted by homelessness.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123566</xdr:colOff>
          <xdr:row>41</xdr:row>
          <xdr:rowOff>136115</xdr:rowOff>
        </xdr:from>
        <xdr:to>
          <xdr:col>2</xdr:col>
          <xdr:colOff>3302313</xdr:colOff>
          <xdr:row>50</xdr:row>
          <xdr:rowOff>18094</xdr:rowOff>
        </xdr:to>
        <xdr:grpSp>
          <xdr:nvGrpSpPr>
            <xdr:cNvPr id="38" name="Group 37">
              <a:extLst>
                <a:ext uri="{FF2B5EF4-FFF2-40B4-BE49-F238E27FC236}">
                  <a16:creationId xmlns:a16="http://schemas.microsoft.com/office/drawing/2014/main" id="{00000000-0008-0000-0400-000026000000}"/>
                </a:ext>
              </a:extLst>
            </xdr:cNvPr>
            <xdr:cNvGrpSpPr/>
          </xdr:nvGrpSpPr>
          <xdr:grpSpPr>
            <a:xfrm>
              <a:off x="4784466" y="12340815"/>
              <a:ext cx="3178747" cy="2587079"/>
              <a:chOff x="4788911" y="474347"/>
              <a:chExt cx="3174925" cy="2453003"/>
            </a:xfrm>
          </xdr:grpSpPr>
          <xdr:grpSp>
            <xdr:nvGrpSpPr>
              <xdr:cNvPr id="39" name="Group 38">
                <a:extLst>
                  <a:ext uri="{FF2B5EF4-FFF2-40B4-BE49-F238E27FC236}">
                    <a16:creationId xmlns:a16="http://schemas.microsoft.com/office/drawing/2014/main" id="{00000000-0008-0000-0400-000027000000}"/>
                  </a:ext>
                </a:extLst>
              </xdr:cNvPr>
              <xdr:cNvGrpSpPr/>
            </xdr:nvGrpSpPr>
            <xdr:grpSpPr>
              <a:xfrm>
                <a:off x="4788911" y="474347"/>
                <a:ext cx="3051563" cy="2195824"/>
                <a:chOff x="4810455" y="642258"/>
                <a:chExt cx="3051563" cy="2145841"/>
              </a:xfrm>
            </xdr:grpSpPr>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4814207" y="642258"/>
                  <a:ext cx="2895600" cy="56469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Reducing the number of persons experiencing homelessness.</a:t>
                  </a:r>
                </a:p>
              </xdr:txBody>
            </xdr:sp>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4814207" y="940254"/>
                  <a:ext cx="2895600" cy="5456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Reducing the number of persons who become homeless for the first time.</a:t>
                  </a:r>
                </a:p>
              </xdr:txBody>
            </xdr:sp>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4814207" y="1283154"/>
                  <a:ext cx="2895600" cy="53884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Increasing the number of people exiting homelessness into permanent housing.</a:t>
                  </a:r>
                </a:p>
              </xdr:txBody>
            </xdr:sp>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4814207" y="1631496"/>
                  <a:ext cx="2895600" cy="5347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 Reducing the length of time persons remain homeless.</a:t>
                  </a:r>
                </a:p>
              </xdr:txBody>
            </xdr:sp>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4810455" y="1925411"/>
                  <a:ext cx="3051563" cy="52278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5. Reducing the number of persons who return to homelessness after exiting homelessness to permanent housing.</a:t>
                  </a:r>
                </a:p>
              </xdr:txBody>
            </xdr:sp>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4814207" y="2280552"/>
                  <a:ext cx="2876550" cy="5075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6. Increasing successful placements from street outreach.</a:t>
                  </a:r>
                </a:p>
              </xdr:txBody>
            </xdr:sp>
          </xdr:grpSp>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4799341" y="2431096"/>
                <a:ext cx="3164495" cy="4962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Focused on equity goals related to underserved populations and populations disproportionately impacted by homelessness.</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279400</xdr:colOff>
      <xdr:row>2</xdr:row>
      <xdr:rowOff>0</xdr:rowOff>
    </xdr:from>
    <xdr:to>
      <xdr:col>2</xdr:col>
      <xdr:colOff>701675</xdr:colOff>
      <xdr:row>5</xdr:row>
      <xdr:rowOff>218016</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 y="0"/>
          <a:ext cx="3022600" cy="84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bcsh.sharepoint.com/sites/HHAP/Shared%20Documents/3.%20HHAP%20Round%203/Guidance%20Documents/Application%20Template/Archive/HHAP-3%20Application%20Supplement-%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ersonal\emily_moran-vogt_bcsh_ca_gov\Documents\HHAP-3%20Application%20Supplement-%20TABLES_Post%202-14-22%20Meeting_EM%20TBL5%20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1. Needs &amp; Demographics"/>
      <sheetName val="TBL 2. Services Provided"/>
      <sheetName val="TBL 4. Outcome Goals"/>
      <sheetName val="TBL 5. Strategies for Goals"/>
      <sheetName val="TBL 6. Funding Plans"/>
      <sheetName val="TBL 7. Dem Need - IH ONLY"/>
      <sheetName val="TBL 8. Budget Template"/>
      <sheetName val="Lis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1. Landscape Analysis"/>
      <sheetName val="TBL 2. Services Provided"/>
      <sheetName val="TBL 3. Funding Analysis"/>
      <sheetName val="TBL 4. Outcome Goals"/>
      <sheetName val="TBL 5. Strategies for Goals"/>
      <sheetName val="TBL 6. Funding Plans"/>
      <sheetName val="TBL 7. Dem Need - IH ONLY"/>
      <sheetName val="TBL 8. Budget Template"/>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35"/>
  <sheetViews>
    <sheetView topLeftCell="A15" zoomScaleNormal="100" workbookViewId="0">
      <selection activeCell="D24" sqref="D24"/>
    </sheetView>
  </sheetViews>
  <sheetFormatPr defaultColWidth="8.6640625" defaultRowHeight="14.4" x14ac:dyDescent="0.3"/>
  <cols>
    <col min="1" max="1" width="2.33203125" customWidth="1"/>
    <col min="2" max="2" width="59.6640625" customWidth="1"/>
    <col min="3" max="3" width="28" customWidth="1"/>
    <col min="4" max="4" width="33.6640625" customWidth="1"/>
    <col min="5" max="5" width="8.6640625" style="82"/>
  </cols>
  <sheetData>
    <row r="1" spans="2:25" ht="15" thickBot="1" x14ac:dyDescent="0.35">
      <c r="B1" s="174" t="s">
        <v>0</v>
      </c>
      <c r="C1" s="174"/>
      <c r="D1" s="174"/>
      <c r="E1" s="87"/>
    </row>
    <row r="2" spans="2:25" ht="26.4" x14ac:dyDescent="0.3">
      <c r="B2" s="69"/>
      <c r="C2" s="70" t="s">
        <v>1</v>
      </c>
      <c r="D2" s="71" t="s">
        <v>2</v>
      </c>
      <c r="E2" s="88"/>
      <c r="F2" s="89"/>
      <c r="G2" s="89"/>
      <c r="H2" s="89"/>
      <c r="I2" s="89"/>
      <c r="J2" s="89"/>
      <c r="K2" s="89"/>
      <c r="L2" s="89"/>
      <c r="M2" s="89"/>
      <c r="N2" s="89"/>
      <c r="O2" s="89"/>
    </row>
    <row r="3" spans="2:25" ht="16.95" customHeight="1" x14ac:dyDescent="0.3">
      <c r="B3" s="173" t="s">
        <v>3</v>
      </c>
      <c r="C3" s="173"/>
      <c r="D3" s="173"/>
    </row>
    <row r="4" spans="2:25" ht="24.45" customHeight="1" x14ac:dyDescent="0.3">
      <c r="B4" s="72" t="s">
        <v>4</v>
      </c>
      <c r="C4" s="104">
        <f>C6+C5</f>
        <v>1087</v>
      </c>
      <c r="D4" s="160" t="s">
        <v>251</v>
      </c>
      <c r="F4" s="89"/>
      <c r="G4" s="89"/>
      <c r="H4" s="89"/>
      <c r="I4" s="89"/>
      <c r="J4" s="89"/>
      <c r="K4" s="89"/>
      <c r="L4" s="89"/>
      <c r="M4" s="89"/>
      <c r="N4" s="89"/>
      <c r="O4" s="89"/>
      <c r="P4" s="89"/>
      <c r="Q4" s="89"/>
      <c r="R4" s="89"/>
      <c r="S4" s="89"/>
      <c r="T4" s="89"/>
      <c r="U4" s="89"/>
      <c r="V4" s="89"/>
    </row>
    <row r="5" spans="2:25" ht="24.45" customHeight="1" x14ac:dyDescent="0.3">
      <c r="B5" s="73" t="s">
        <v>5</v>
      </c>
      <c r="C5" s="104">
        <v>469</v>
      </c>
      <c r="D5" s="160" t="s">
        <v>251</v>
      </c>
    </row>
    <row r="6" spans="2:25" ht="24.45" customHeight="1" x14ac:dyDescent="0.3">
      <c r="B6" s="73" t="s">
        <v>6</v>
      </c>
      <c r="C6" s="104">
        <v>618</v>
      </c>
      <c r="D6" s="160" t="s">
        <v>251</v>
      </c>
      <c r="E6" s="90"/>
      <c r="F6" s="89"/>
      <c r="G6" s="89"/>
      <c r="H6" s="89"/>
      <c r="I6" s="89"/>
      <c r="J6" s="89"/>
      <c r="K6" s="89"/>
      <c r="L6" s="89"/>
      <c r="M6" s="89"/>
      <c r="N6" s="89"/>
      <c r="O6" s="89"/>
    </row>
    <row r="7" spans="2:25" ht="24.45" customHeight="1" x14ac:dyDescent="0.3">
      <c r="B7" s="173" t="s">
        <v>7</v>
      </c>
      <c r="C7" s="173"/>
      <c r="D7" s="173"/>
      <c r="E7" s="90" t="s">
        <v>309</v>
      </c>
      <c r="F7" s="89"/>
      <c r="G7" s="89"/>
      <c r="H7" s="89"/>
      <c r="I7" s="89"/>
      <c r="J7" s="89"/>
      <c r="K7" s="89"/>
      <c r="L7" s="89"/>
      <c r="M7" s="90"/>
      <c r="N7" s="89"/>
      <c r="O7" s="89"/>
      <c r="P7" s="89"/>
      <c r="Q7" s="89"/>
      <c r="R7" s="89"/>
      <c r="S7" s="89"/>
      <c r="T7" s="89"/>
      <c r="U7" s="89"/>
      <c r="V7" s="89"/>
    </row>
    <row r="8" spans="2:25" ht="24.45" customHeight="1" x14ac:dyDescent="0.3">
      <c r="B8" s="73" t="s">
        <v>8</v>
      </c>
      <c r="C8" s="161">
        <f>75+11+353</f>
        <v>439</v>
      </c>
      <c r="D8" s="160" t="s">
        <v>251</v>
      </c>
      <c r="E8" s="90"/>
      <c r="F8" s="89"/>
      <c r="G8" s="89"/>
      <c r="H8" s="89"/>
      <c r="I8" s="89"/>
      <c r="J8" s="89"/>
      <c r="K8" s="89"/>
      <c r="L8" s="89"/>
      <c r="M8" s="89"/>
      <c r="N8" s="89"/>
      <c r="O8" s="89"/>
    </row>
    <row r="9" spans="2:25" ht="24.45" customHeight="1" x14ac:dyDescent="0.3">
      <c r="B9" s="73" t="s">
        <v>9</v>
      </c>
      <c r="C9" s="161">
        <f>11+1+18</f>
        <v>30</v>
      </c>
      <c r="D9" s="160" t="s">
        <v>251</v>
      </c>
      <c r="E9" s="90"/>
      <c r="F9" s="89"/>
      <c r="G9" s="89"/>
      <c r="H9" s="89"/>
      <c r="I9" s="89"/>
      <c r="J9" s="89"/>
      <c r="K9" s="89"/>
      <c r="L9" s="89"/>
      <c r="M9" s="89"/>
      <c r="N9" s="89"/>
      <c r="O9" s="89"/>
    </row>
    <row r="10" spans="2:25" ht="24.45" customHeight="1" x14ac:dyDescent="0.3">
      <c r="B10" s="73" t="s">
        <v>10</v>
      </c>
      <c r="C10" s="161">
        <v>2</v>
      </c>
      <c r="D10" s="160" t="s">
        <v>251</v>
      </c>
      <c r="E10" s="90"/>
      <c r="F10" s="89"/>
      <c r="G10" s="89"/>
      <c r="H10" s="89"/>
      <c r="I10" s="89"/>
      <c r="J10" s="89"/>
      <c r="K10" s="89"/>
      <c r="L10" s="89"/>
      <c r="M10" s="89"/>
      <c r="N10" s="89"/>
      <c r="O10" s="89"/>
    </row>
    <row r="11" spans="2:25" ht="24.45" customHeight="1" x14ac:dyDescent="0.3">
      <c r="B11" s="173" t="s">
        <v>11</v>
      </c>
      <c r="C11" s="173"/>
      <c r="D11" s="173"/>
      <c r="E11" s="90"/>
      <c r="F11" s="89"/>
      <c r="G11" s="89"/>
      <c r="H11" s="89"/>
      <c r="I11" s="89"/>
      <c r="J11" s="89"/>
      <c r="K11" s="89"/>
      <c r="L11" s="89"/>
      <c r="M11" s="89"/>
      <c r="N11" s="89"/>
      <c r="O11" s="89"/>
    </row>
    <row r="12" spans="2:25" ht="24.45" customHeight="1" x14ac:dyDescent="0.3">
      <c r="B12" s="73" t="s">
        <v>12</v>
      </c>
      <c r="C12" s="162">
        <f>24+209+1+30</f>
        <v>264</v>
      </c>
      <c r="D12" s="160" t="s">
        <v>251</v>
      </c>
      <c r="E12" s="90"/>
      <c r="F12" s="89"/>
      <c r="G12" s="89"/>
      <c r="H12" s="89"/>
      <c r="I12" s="89"/>
      <c r="J12" s="89"/>
      <c r="K12" s="89"/>
      <c r="L12" s="89"/>
      <c r="M12" s="89"/>
      <c r="N12" s="89"/>
      <c r="O12" s="89"/>
    </row>
    <row r="13" spans="2:25" ht="24.45" customHeight="1" x14ac:dyDescent="0.3">
      <c r="B13" s="73" t="s">
        <v>13</v>
      </c>
      <c r="C13" s="163">
        <f>13+106</f>
        <v>119</v>
      </c>
      <c r="D13" s="160" t="s">
        <v>251</v>
      </c>
      <c r="E13" s="90"/>
      <c r="F13" s="89"/>
      <c r="G13" s="89"/>
      <c r="H13" s="89"/>
      <c r="I13" s="89"/>
      <c r="J13" s="89"/>
      <c r="K13" s="89"/>
      <c r="L13" s="89"/>
      <c r="M13" s="89"/>
      <c r="N13" s="89"/>
      <c r="O13" s="89"/>
      <c r="P13" s="89"/>
      <c r="Q13" s="89"/>
      <c r="R13" s="89"/>
      <c r="S13" s="89"/>
      <c r="T13" s="89"/>
      <c r="U13" s="89"/>
      <c r="V13" s="89"/>
      <c r="W13" s="89"/>
      <c r="X13" s="89"/>
      <c r="Y13" s="89"/>
    </row>
    <row r="14" spans="2:25" ht="24.45" customHeight="1" x14ac:dyDescent="0.3">
      <c r="B14" s="73" t="s">
        <v>14</v>
      </c>
      <c r="C14" s="162">
        <f>2+72</f>
        <v>74</v>
      </c>
      <c r="D14" s="160" t="s">
        <v>251</v>
      </c>
      <c r="E14" s="90"/>
      <c r="F14" s="89"/>
      <c r="G14" s="89"/>
      <c r="H14" s="89"/>
      <c r="I14" s="89"/>
      <c r="J14" s="89"/>
      <c r="K14" s="89"/>
      <c r="L14" s="89"/>
      <c r="M14" s="89"/>
      <c r="N14" s="89"/>
      <c r="O14" s="89"/>
      <c r="P14" s="89"/>
      <c r="Q14" s="89"/>
      <c r="R14" s="89"/>
      <c r="S14" s="89"/>
      <c r="T14" s="89"/>
      <c r="U14" s="89"/>
      <c r="V14" s="89"/>
      <c r="W14" s="89"/>
      <c r="X14" s="89"/>
      <c r="Y14" s="89"/>
    </row>
    <row r="15" spans="2:25" ht="24.45" customHeight="1" x14ac:dyDescent="0.3">
      <c r="B15" s="73" t="s">
        <v>15</v>
      </c>
      <c r="C15" s="162">
        <f>10+38</f>
        <v>48</v>
      </c>
      <c r="D15" s="160" t="s">
        <v>251</v>
      </c>
      <c r="E15" s="90"/>
      <c r="F15" s="89"/>
      <c r="G15" s="89"/>
      <c r="H15" s="89"/>
      <c r="I15" s="89"/>
      <c r="J15" s="89"/>
      <c r="K15" s="89"/>
      <c r="L15" s="89"/>
      <c r="M15" s="89"/>
      <c r="N15" s="89"/>
      <c r="O15" s="89"/>
      <c r="P15" s="89"/>
      <c r="Q15" s="89"/>
      <c r="R15" s="89"/>
      <c r="S15" s="89"/>
      <c r="T15" s="89"/>
      <c r="U15" s="89"/>
      <c r="V15" s="89"/>
      <c r="W15" s="89"/>
      <c r="X15" s="89"/>
      <c r="Y15" s="89"/>
    </row>
    <row r="16" spans="2:25" ht="24.45" customHeight="1" x14ac:dyDescent="0.3">
      <c r="B16" s="73" t="s">
        <v>16</v>
      </c>
      <c r="C16" s="162">
        <f>0+1</f>
        <v>1</v>
      </c>
      <c r="D16" s="160" t="s">
        <v>251</v>
      </c>
      <c r="E16" s="90"/>
      <c r="F16" s="89"/>
      <c r="G16" s="89"/>
      <c r="H16" s="89"/>
      <c r="I16" s="89"/>
      <c r="J16" s="89"/>
      <c r="K16" s="89"/>
      <c r="L16" s="89"/>
      <c r="M16" s="89"/>
      <c r="N16" s="89"/>
      <c r="O16" s="89"/>
      <c r="P16" s="89"/>
      <c r="Q16" s="89"/>
      <c r="R16" s="89"/>
      <c r="S16" s="89"/>
      <c r="T16" s="89"/>
    </row>
    <row r="17" spans="2:26" ht="24.45" customHeight="1" x14ac:dyDescent="0.3">
      <c r="B17" s="73" t="s">
        <v>17</v>
      </c>
      <c r="C17" s="162">
        <f>9+113</f>
        <v>122</v>
      </c>
      <c r="D17" s="160" t="s">
        <v>251</v>
      </c>
      <c r="E17" s="90"/>
      <c r="F17" s="89"/>
      <c r="G17" s="89"/>
      <c r="H17" s="89"/>
      <c r="I17" s="89"/>
      <c r="J17" s="89"/>
      <c r="K17" s="89"/>
      <c r="L17" s="89"/>
      <c r="M17" s="89"/>
      <c r="N17" s="89"/>
      <c r="O17" s="89"/>
      <c r="P17" s="89"/>
      <c r="Q17" s="89"/>
      <c r="R17" s="89"/>
      <c r="S17" s="89"/>
      <c r="T17" s="89"/>
    </row>
    <row r="18" spans="2:26" ht="24.45" customHeight="1" x14ac:dyDescent="0.3">
      <c r="B18" s="73" t="s">
        <v>18</v>
      </c>
      <c r="C18" s="162">
        <f>2+14</f>
        <v>16</v>
      </c>
      <c r="D18" s="160" t="s">
        <v>251</v>
      </c>
      <c r="E18" s="90"/>
      <c r="F18" s="89"/>
      <c r="G18" s="89"/>
      <c r="H18" s="89"/>
      <c r="I18" s="89"/>
      <c r="J18" s="89"/>
      <c r="K18" s="89"/>
      <c r="L18" s="89"/>
      <c r="M18" s="89"/>
      <c r="N18" s="89"/>
      <c r="O18" s="89"/>
      <c r="P18" s="89"/>
      <c r="Q18" s="89"/>
      <c r="R18" s="89"/>
      <c r="S18" s="89"/>
      <c r="T18" s="89"/>
    </row>
    <row r="19" spans="2:26" ht="24.45" customHeight="1" x14ac:dyDescent="0.3">
      <c r="B19" s="73" t="s">
        <v>19</v>
      </c>
      <c r="C19" s="162">
        <v>3</v>
      </c>
      <c r="D19" s="160" t="s">
        <v>251</v>
      </c>
      <c r="E19" s="90"/>
      <c r="F19" s="89"/>
      <c r="G19" s="89"/>
      <c r="H19" s="89"/>
      <c r="I19" s="89"/>
      <c r="J19" s="89"/>
      <c r="K19" s="89"/>
      <c r="L19" s="89"/>
      <c r="M19" s="89"/>
      <c r="N19" s="89"/>
      <c r="O19" s="89"/>
      <c r="P19" s="89"/>
    </row>
    <row r="20" spans="2:26" ht="24.45" customHeight="1" x14ac:dyDescent="0.3">
      <c r="B20" s="73" t="s">
        <v>20</v>
      </c>
      <c r="C20" s="162">
        <v>3</v>
      </c>
      <c r="D20" s="160" t="s">
        <v>251</v>
      </c>
      <c r="E20" s="90"/>
      <c r="F20" s="89"/>
      <c r="G20" s="89"/>
      <c r="H20" s="89"/>
      <c r="I20" s="89"/>
      <c r="J20" s="89"/>
      <c r="K20" s="89"/>
      <c r="L20" s="89"/>
      <c r="M20" s="89"/>
      <c r="N20" s="89"/>
      <c r="O20" s="89"/>
      <c r="P20" s="89"/>
    </row>
    <row r="21" spans="2:26" ht="24.45" customHeight="1" x14ac:dyDescent="0.3">
      <c r="B21" s="173" t="s">
        <v>21</v>
      </c>
      <c r="C21" s="173"/>
      <c r="D21" s="173"/>
    </row>
    <row r="22" spans="2:26" ht="24.45" customHeight="1" x14ac:dyDescent="0.3">
      <c r="B22" s="74" t="s">
        <v>22</v>
      </c>
      <c r="C22" s="162">
        <f>58+187</f>
        <v>245</v>
      </c>
      <c r="D22" s="160" t="s">
        <v>251</v>
      </c>
    </row>
    <row r="23" spans="2:26" ht="24.45" customHeight="1" x14ac:dyDescent="0.3">
      <c r="B23" s="74" t="s">
        <v>23</v>
      </c>
      <c r="C23" s="162">
        <f>66+294</f>
        <v>360</v>
      </c>
      <c r="D23" s="160" t="s">
        <v>251</v>
      </c>
      <c r="E23" s="90"/>
      <c r="F23" s="89"/>
      <c r="G23" s="89"/>
      <c r="H23" s="89"/>
      <c r="I23" s="89"/>
      <c r="J23" s="89"/>
      <c r="K23" s="89"/>
      <c r="L23" s="89"/>
      <c r="M23" s="89"/>
      <c r="N23" s="89"/>
      <c r="O23" s="89"/>
      <c r="P23" s="89"/>
      <c r="Q23" s="89"/>
      <c r="R23" s="89"/>
      <c r="S23" s="89"/>
      <c r="T23" s="89"/>
      <c r="U23" s="89"/>
      <c r="V23" s="89"/>
      <c r="W23" s="89"/>
      <c r="X23" s="89"/>
      <c r="Y23" s="89"/>
      <c r="Z23" s="89"/>
    </row>
    <row r="24" spans="2:26" ht="24.45" customHeight="1" x14ac:dyDescent="0.3">
      <c r="B24" s="74" t="s">
        <v>24</v>
      </c>
      <c r="C24" s="162">
        <v>1</v>
      </c>
      <c r="D24" s="160" t="s">
        <v>251</v>
      </c>
      <c r="E24" s="90"/>
      <c r="F24" s="89"/>
      <c r="G24" s="89"/>
      <c r="H24" s="89"/>
      <c r="I24" s="89"/>
      <c r="J24" s="89"/>
      <c r="K24" s="89"/>
      <c r="L24" s="89"/>
      <c r="M24" s="89"/>
      <c r="N24" s="89"/>
      <c r="O24" s="89"/>
      <c r="P24" s="89"/>
      <c r="Q24" s="89"/>
      <c r="R24" s="89"/>
      <c r="S24" s="89"/>
      <c r="T24" s="89"/>
      <c r="U24" s="89"/>
      <c r="V24" s="89"/>
      <c r="W24" s="89"/>
      <c r="X24" s="89"/>
      <c r="Y24" s="89"/>
      <c r="Z24" s="89"/>
    </row>
    <row r="25" spans="2:26" ht="24.45" customHeight="1" x14ac:dyDescent="0.3">
      <c r="B25" s="74" t="s">
        <v>25</v>
      </c>
      <c r="C25" s="163">
        <v>0</v>
      </c>
      <c r="D25" s="160" t="s">
        <v>251</v>
      </c>
      <c r="E25" s="90"/>
      <c r="F25" s="99"/>
      <c r="G25" s="99"/>
      <c r="H25" s="99"/>
      <c r="I25" s="99"/>
      <c r="J25" s="99"/>
      <c r="K25" s="99"/>
      <c r="L25" s="99"/>
      <c r="M25" s="99"/>
      <c r="N25" s="99"/>
      <c r="O25" s="99"/>
      <c r="P25" s="99"/>
      <c r="Q25" s="99"/>
      <c r="R25" s="99"/>
      <c r="S25" s="99"/>
      <c r="T25" s="99"/>
      <c r="U25" s="99"/>
      <c r="V25" s="99"/>
      <c r="W25" s="89"/>
      <c r="X25" s="89"/>
      <c r="Y25" s="89"/>
      <c r="Z25" s="89"/>
    </row>
    <row r="26" spans="2:26" ht="24.45" customHeight="1" x14ac:dyDescent="0.3">
      <c r="B26" s="173" t="s">
        <v>26</v>
      </c>
      <c r="C26" s="173"/>
      <c r="D26" s="173"/>
      <c r="E26" s="90"/>
      <c r="F26" s="89"/>
      <c r="G26" s="89"/>
      <c r="H26" s="89"/>
      <c r="I26" s="89"/>
      <c r="J26" s="89"/>
      <c r="K26" s="89"/>
      <c r="L26" s="89"/>
      <c r="M26" s="89"/>
      <c r="N26" s="89"/>
      <c r="O26" s="89"/>
      <c r="P26" s="89"/>
      <c r="Q26" s="89"/>
      <c r="R26" s="89"/>
      <c r="S26" s="89"/>
      <c r="T26" s="89"/>
      <c r="U26" s="89"/>
      <c r="V26" s="89"/>
      <c r="W26" s="89"/>
      <c r="X26" s="89"/>
      <c r="Y26" s="89"/>
      <c r="Z26" s="89"/>
    </row>
    <row r="27" spans="2:26" ht="24.45" customHeight="1" x14ac:dyDescent="0.3">
      <c r="B27" s="74" t="s">
        <v>27</v>
      </c>
      <c r="C27" s="162">
        <f>22+44</f>
        <v>66</v>
      </c>
      <c r="D27" s="160" t="s">
        <v>251</v>
      </c>
    </row>
    <row r="28" spans="2:26" ht="24.45" customHeight="1" x14ac:dyDescent="0.3">
      <c r="B28" s="74" t="s">
        <v>28</v>
      </c>
      <c r="C28" s="162">
        <f>103+451</f>
        <v>554</v>
      </c>
      <c r="D28" s="160" t="s">
        <v>251</v>
      </c>
    </row>
    <row r="29" spans="2:26" ht="24.45" customHeight="1" x14ac:dyDescent="0.3">
      <c r="B29" s="74" t="s">
        <v>29</v>
      </c>
      <c r="C29" s="162">
        <v>4</v>
      </c>
      <c r="D29" s="160" t="s">
        <v>251</v>
      </c>
    </row>
    <row r="30" spans="2:26" ht="24.45" customHeight="1" x14ac:dyDescent="0.3">
      <c r="B30" s="74" t="s">
        <v>30</v>
      </c>
      <c r="C30" s="162">
        <v>1</v>
      </c>
      <c r="D30" s="160" t="s">
        <v>251</v>
      </c>
    </row>
    <row r="31" spans="2:26" ht="24.45" customHeight="1" x14ac:dyDescent="0.3">
      <c r="B31" s="74" t="s">
        <v>31</v>
      </c>
      <c r="C31" s="162">
        <f>4+33</f>
        <v>37</v>
      </c>
      <c r="D31" s="160" t="s">
        <v>251</v>
      </c>
    </row>
    <row r="32" spans="2:26" ht="24.45" customHeight="1" x14ac:dyDescent="0.3">
      <c r="B32" s="74" t="s">
        <v>32</v>
      </c>
      <c r="C32" s="162">
        <f>1+1</f>
        <v>2</v>
      </c>
      <c r="D32" s="160" t="s">
        <v>251</v>
      </c>
    </row>
    <row r="33" spans="2:4" ht="24.45" customHeight="1" x14ac:dyDescent="0.3">
      <c r="B33" s="74" t="s">
        <v>33</v>
      </c>
      <c r="C33" s="162">
        <f>110+401</f>
        <v>511</v>
      </c>
      <c r="D33" s="160" t="s">
        <v>251</v>
      </c>
    </row>
    <row r="34" spans="2:4" ht="24.45" customHeight="1" x14ac:dyDescent="0.3">
      <c r="B34" s="74" t="s">
        <v>34</v>
      </c>
      <c r="C34" s="162">
        <f>5+33</f>
        <v>38</v>
      </c>
      <c r="D34" s="160" t="s">
        <v>251</v>
      </c>
    </row>
    <row r="35" spans="2:4" x14ac:dyDescent="0.3">
      <c r="B35" s="81"/>
    </row>
  </sheetData>
  <sheetProtection sheet="1" objects="1" scenarios="1"/>
  <mergeCells count="6">
    <mergeCell ref="B26:D26"/>
    <mergeCell ref="B1:D1"/>
    <mergeCell ref="B3:D3"/>
    <mergeCell ref="B7:D7"/>
    <mergeCell ref="B11:D11"/>
    <mergeCell ref="B21:D21"/>
  </mergeCells>
  <pageMargins left="0.25" right="0.25"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6"/>
  <sheetViews>
    <sheetView topLeftCell="A56" zoomScale="77" zoomScaleNormal="77" workbookViewId="0">
      <selection activeCell="B73" sqref="B73:B76"/>
    </sheetView>
  </sheetViews>
  <sheetFormatPr defaultColWidth="9.109375" defaultRowHeight="13.8" x14ac:dyDescent="0.25"/>
  <cols>
    <col min="1" max="1" width="2.33203125" style="129" customWidth="1"/>
    <col min="2" max="2" width="30.109375" style="1" customWidth="1"/>
    <col min="3" max="3" width="18.33203125" style="132" customWidth="1"/>
    <col min="4" max="4" width="16.109375" style="1" customWidth="1"/>
    <col min="5" max="5" width="15.44140625" style="1" customWidth="1"/>
    <col min="6" max="7" width="25.88671875" style="1" customWidth="1"/>
    <col min="8" max="8" width="30.44140625" style="1" customWidth="1"/>
    <col min="9" max="9" width="3.6640625" style="1" customWidth="1"/>
    <col min="10" max="10" width="18.5546875" style="1" customWidth="1"/>
    <col min="11" max="11" width="3.6640625" style="1" customWidth="1"/>
    <col min="12" max="12" width="20.6640625" style="1" customWidth="1"/>
    <col min="13" max="13" width="3.6640625" style="1" customWidth="1"/>
    <col min="14" max="14" width="20.5546875" style="1" customWidth="1"/>
    <col min="15" max="15" width="3.6640625" style="1" customWidth="1"/>
    <col min="16" max="16" width="20.6640625" style="1" customWidth="1"/>
    <col min="17" max="16384" width="9.109375" style="1"/>
  </cols>
  <sheetData>
    <row r="1" spans="1:16" ht="17.25" customHeight="1" thickBot="1" x14ac:dyDescent="0.3">
      <c r="B1" s="196" t="s">
        <v>47</v>
      </c>
      <c r="C1" s="175"/>
      <c r="D1" s="175"/>
      <c r="E1" s="175"/>
      <c r="F1" s="175"/>
      <c r="G1" s="175"/>
      <c r="H1" s="175"/>
      <c r="I1" s="175"/>
      <c r="J1" s="175"/>
      <c r="K1" s="175"/>
      <c r="L1" s="175"/>
      <c r="M1" s="175"/>
      <c r="N1" s="175"/>
      <c r="O1" s="175"/>
      <c r="P1" s="175"/>
    </row>
    <row r="2" spans="1:16" s="2" customFormat="1" ht="61.5" customHeight="1" thickBot="1" x14ac:dyDescent="0.3">
      <c r="A2" s="129"/>
      <c r="B2" s="130" t="s">
        <v>48</v>
      </c>
      <c r="C2" s="131" t="s">
        <v>49</v>
      </c>
      <c r="D2" s="131" t="s">
        <v>50</v>
      </c>
      <c r="E2" s="131" t="s">
        <v>51</v>
      </c>
      <c r="F2" s="200" t="s">
        <v>52</v>
      </c>
      <c r="G2" s="201"/>
      <c r="H2" s="131" t="s">
        <v>53</v>
      </c>
      <c r="I2" s="193" t="s">
        <v>54</v>
      </c>
      <c r="J2" s="194"/>
      <c r="K2" s="194"/>
      <c r="L2" s="194"/>
      <c r="M2" s="194"/>
      <c r="N2" s="194"/>
      <c r="O2" s="194"/>
      <c r="P2" s="195"/>
    </row>
    <row r="3" spans="1:16" s="6" customFormat="1" ht="34.950000000000003" customHeight="1" x14ac:dyDescent="0.25">
      <c r="A3" s="129"/>
      <c r="B3" s="181" t="s">
        <v>231</v>
      </c>
      <c r="C3" s="133" t="s">
        <v>56</v>
      </c>
      <c r="D3" s="197">
        <v>538866</v>
      </c>
      <c r="E3" s="181" t="s">
        <v>57</v>
      </c>
      <c r="F3" s="134" t="s">
        <v>58</v>
      </c>
      <c r="G3" s="135" t="s">
        <v>187</v>
      </c>
      <c r="H3" s="187" t="s">
        <v>275</v>
      </c>
      <c r="I3" s="190" t="s">
        <v>59</v>
      </c>
      <c r="J3" s="176" t="s">
        <v>60</v>
      </c>
      <c r="K3" s="179" t="s">
        <v>61</v>
      </c>
      <c r="L3" s="179"/>
      <c r="M3" s="179"/>
      <c r="N3" s="179"/>
      <c r="O3" s="179"/>
      <c r="P3" s="180"/>
    </row>
    <row r="4" spans="1:16" s="6" customFormat="1" ht="34.950000000000003" customHeight="1" x14ac:dyDescent="0.3">
      <c r="A4" s="129"/>
      <c r="B4" s="182"/>
      <c r="C4" s="136"/>
      <c r="D4" s="198"/>
      <c r="E4" s="182"/>
      <c r="F4" s="137" t="s">
        <v>63</v>
      </c>
      <c r="G4" s="138" t="s">
        <v>184</v>
      </c>
      <c r="H4" s="188"/>
      <c r="I4" s="191"/>
      <c r="J4" s="177"/>
      <c r="K4" s="139" t="s">
        <v>254</v>
      </c>
      <c r="L4" s="123" t="s">
        <v>64</v>
      </c>
      <c r="M4" s="140" t="s">
        <v>254</v>
      </c>
      <c r="N4" s="128" t="s">
        <v>65</v>
      </c>
      <c r="O4" s="140" t="s">
        <v>254</v>
      </c>
      <c r="P4" s="141" t="s">
        <v>66</v>
      </c>
    </row>
    <row r="5" spans="1:16" s="6" customFormat="1" ht="34.950000000000003" customHeight="1" x14ac:dyDescent="0.3">
      <c r="A5" s="129"/>
      <c r="B5" s="182"/>
      <c r="C5" s="136"/>
      <c r="D5" s="198"/>
      <c r="E5" s="182"/>
      <c r="F5" s="137" t="s">
        <v>68</v>
      </c>
      <c r="G5" s="138" t="s">
        <v>195</v>
      </c>
      <c r="H5" s="188"/>
      <c r="I5" s="191"/>
      <c r="J5" s="177"/>
      <c r="K5" s="139" t="s">
        <v>254</v>
      </c>
      <c r="L5" s="123" t="s">
        <v>69</v>
      </c>
      <c r="M5" s="140" t="s">
        <v>254</v>
      </c>
      <c r="N5" s="128" t="s">
        <v>70</v>
      </c>
      <c r="O5" s="140" t="s">
        <v>254</v>
      </c>
      <c r="P5" s="141" t="s">
        <v>71</v>
      </c>
    </row>
    <row r="6" spans="1:16" s="6" customFormat="1" ht="34.950000000000003" customHeight="1" thickBot="1" x14ac:dyDescent="0.35">
      <c r="A6" s="129"/>
      <c r="B6" s="183"/>
      <c r="C6" s="142"/>
      <c r="D6" s="199"/>
      <c r="E6" s="183"/>
      <c r="F6" s="143" t="s">
        <v>202</v>
      </c>
      <c r="G6" s="144"/>
      <c r="H6" s="189"/>
      <c r="I6" s="192"/>
      <c r="J6" s="178"/>
      <c r="K6" s="145" t="s">
        <v>254</v>
      </c>
      <c r="L6" s="146" t="s">
        <v>72</v>
      </c>
      <c r="M6" s="147" t="s">
        <v>254</v>
      </c>
      <c r="N6" s="148" t="s">
        <v>73</v>
      </c>
      <c r="O6" s="147"/>
      <c r="P6" s="149" t="s">
        <v>74</v>
      </c>
    </row>
    <row r="7" spans="1:16" s="6" customFormat="1" ht="34.200000000000003" customHeight="1" x14ac:dyDescent="0.25">
      <c r="A7" s="129"/>
      <c r="B7" s="181" t="s">
        <v>207</v>
      </c>
      <c r="C7" s="133" t="s">
        <v>56</v>
      </c>
      <c r="D7" s="184">
        <v>2100000</v>
      </c>
      <c r="E7" s="181" t="s">
        <v>183</v>
      </c>
      <c r="F7" s="134" t="s">
        <v>58</v>
      </c>
      <c r="G7" s="135"/>
      <c r="H7" s="187" t="s">
        <v>253</v>
      </c>
      <c r="I7" s="190"/>
      <c r="J7" s="176" t="s">
        <v>60</v>
      </c>
      <c r="K7" s="179" t="s">
        <v>61</v>
      </c>
      <c r="L7" s="179"/>
      <c r="M7" s="179"/>
      <c r="N7" s="179"/>
      <c r="O7" s="179"/>
      <c r="P7" s="180"/>
    </row>
    <row r="8" spans="1:16" s="6" customFormat="1" ht="34.200000000000003" customHeight="1" x14ac:dyDescent="0.3">
      <c r="A8" s="129"/>
      <c r="B8" s="182"/>
      <c r="C8" s="136" t="s">
        <v>62</v>
      </c>
      <c r="D8" s="185"/>
      <c r="E8" s="182"/>
      <c r="F8" s="137" t="s">
        <v>195</v>
      </c>
      <c r="G8" s="138"/>
      <c r="H8" s="188"/>
      <c r="I8" s="191"/>
      <c r="J8" s="177"/>
      <c r="K8" s="139" t="s">
        <v>254</v>
      </c>
      <c r="L8" s="123" t="s">
        <v>64</v>
      </c>
      <c r="M8" s="140" t="s">
        <v>254</v>
      </c>
      <c r="N8" s="128" t="s">
        <v>65</v>
      </c>
      <c r="O8" s="140" t="s">
        <v>254</v>
      </c>
      <c r="P8" s="141" t="s">
        <v>66</v>
      </c>
    </row>
    <row r="9" spans="1:16" s="6" customFormat="1" ht="34.200000000000003" customHeight="1" x14ac:dyDescent="0.3">
      <c r="A9" s="129"/>
      <c r="B9" s="182"/>
      <c r="C9" s="136"/>
      <c r="D9" s="185"/>
      <c r="E9" s="182"/>
      <c r="F9" s="137" t="s">
        <v>202</v>
      </c>
      <c r="G9" s="138"/>
      <c r="H9" s="188"/>
      <c r="I9" s="191"/>
      <c r="J9" s="177"/>
      <c r="K9" s="139" t="s">
        <v>254</v>
      </c>
      <c r="L9" s="123" t="s">
        <v>69</v>
      </c>
      <c r="M9" s="140" t="s">
        <v>254</v>
      </c>
      <c r="N9" s="128" t="s">
        <v>70</v>
      </c>
      <c r="O9" s="140" t="s">
        <v>254</v>
      </c>
      <c r="P9" s="141" t="s">
        <v>71</v>
      </c>
    </row>
    <row r="10" spans="1:16" s="6" customFormat="1" ht="34.200000000000003" customHeight="1" thickBot="1" x14ac:dyDescent="0.35">
      <c r="A10" s="129"/>
      <c r="B10" s="183"/>
      <c r="C10" s="142"/>
      <c r="D10" s="186"/>
      <c r="E10" s="183"/>
      <c r="F10" s="143" t="s">
        <v>187</v>
      </c>
      <c r="G10" s="144"/>
      <c r="H10" s="189"/>
      <c r="I10" s="192"/>
      <c r="J10" s="178"/>
      <c r="K10" s="145" t="s">
        <v>254</v>
      </c>
      <c r="L10" s="146" t="s">
        <v>72</v>
      </c>
      <c r="M10" s="147" t="s">
        <v>254</v>
      </c>
      <c r="N10" s="148" t="s">
        <v>73</v>
      </c>
      <c r="O10" s="147"/>
      <c r="P10" s="149" t="s">
        <v>74</v>
      </c>
    </row>
    <row r="11" spans="1:16" s="6" customFormat="1" ht="34.200000000000003" customHeight="1" x14ac:dyDescent="0.25">
      <c r="A11" s="129"/>
      <c r="B11" s="181" t="s">
        <v>225</v>
      </c>
      <c r="C11" s="133" t="s">
        <v>56</v>
      </c>
      <c r="D11" s="184">
        <v>2600000</v>
      </c>
      <c r="E11" s="181" t="s">
        <v>57</v>
      </c>
      <c r="F11" s="134" t="s">
        <v>184</v>
      </c>
      <c r="G11" s="135" t="s">
        <v>202</v>
      </c>
      <c r="H11" s="187" t="s">
        <v>255</v>
      </c>
      <c r="I11" s="190"/>
      <c r="J11" s="176" t="s">
        <v>60</v>
      </c>
      <c r="K11" s="179" t="s">
        <v>61</v>
      </c>
      <c r="L11" s="179"/>
      <c r="M11" s="179"/>
      <c r="N11" s="179"/>
      <c r="O11" s="179"/>
      <c r="P11" s="180"/>
    </row>
    <row r="12" spans="1:16" s="6" customFormat="1" ht="34.200000000000003" customHeight="1" x14ac:dyDescent="0.3">
      <c r="A12" s="129"/>
      <c r="B12" s="182"/>
      <c r="C12" s="136" t="s">
        <v>62</v>
      </c>
      <c r="D12" s="185"/>
      <c r="E12" s="182"/>
      <c r="F12" s="137" t="s">
        <v>187</v>
      </c>
      <c r="G12" s="138"/>
      <c r="H12" s="188"/>
      <c r="I12" s="191"/>
      <c r="J12" s="177"/>
      <c r="K12" s="139" t="s">
        <v>254</v>
      </c>
      <c r="L12" s="123" t="s">
        <v>64</v>
      </c>
      <c r="M12" s="140" t="s">
        <v>254</v>
      </c>
      <c r="N12" s="128" t="s">
        <v>254</v>
      </c>
      <c r="O12" s="140" t="s">
        <v>254</v>
      </c>
      <c r="P12" s="141" t="s">
        <v>66</v>
      </c>
    </row>
    <row r="13" spans="1:16" s="6" customFormat="1" ht="34.200000000000003" customHeight="1" x14ac:dyDescent="0.3">
      <c r="A13" s="129"/>
      <c r="B13" s="182"/>
      <c r="C13" s="136" t="s">
        <v>67</v>
      </c>
      <c r="D13" s="185"/>
      <c r="E13" s="182"/>
      <c r="F13" s="137" t="s">
        <v>195</v>
      </c>
      <c r="G13" s="138"/>
      <c r="H13" s="188"/>
      <c r="I13" s="191"/>
      <c r="J13" s="177"/>
      <c r="K13" s="139" t="s">
        <v>254</v>
      </c>
      <c r="L13" s="123" t="s">
        <v>69</v>
      </c>
      <c r="M13" s="140" t="s">
        <v>254</v>
      </c>
      <c r="N13" s="128" t="s">
        <v>70</v>
      </c>
      <c r="O13" s="140" t="s">
        <v>254</v>
      </c>
      <c r="P13" s="141" t="s">
        <v>71</v>
      </c>
    </row>
    <row r="14" spans="1:16" s="6" customFormat="1" ht="34.200000000000003" customHeight="1" thickBot="1" x14ac:dyDescent="0.35">
      <c r="A14" s="129"/>
      <c r="B14" s="183"/>
      <c r="C14" s="142"/>
      <c r="D14" s="186"/>
      <c r="E14" s="183"/>
      <c r="F14" s="143" t="s">
        <v>68</v>
      </c>
      <c r="G14" s="144"/>
      <c r="H14" s="189"/>
      <c r="I14" s="192"/>
      <c r="J14" s="178"/>
      <c r="K14" s="145" t="s">
        <v>254</v>
      </c>
      <c r="L14" s="146" t="s">
        <v>72</v>
      </c>
      <c r="M14" s="147" t="s">
        <v>254</v>
      </c>
      <c r="N14" s="148" t="s">
        <v>73</v>
      </c>
      <c r="O14" s="147"/>
      <c r="P14" s="149" t="s">
        <v>74</v>
      </c>
    </row>
    <row r="15" spans="1:16" s="6" customFormat="1" ht="34.200000000000003" customHeight="1" x14ac:dyDescent="0.25">
      <c r="A15" s="129"/>
      <c r="B15" s="181" t="s">
        <v>234</v>
      </c>
      <c r="C15" s="133" t="s">
        <v>56</v>
      </c>
      <c r="D15" s="184">
        <v>1679525</v>
      </c>
      <c r="E15" s="181" t="s">
        <v>57</v>
      </c>
      <c r="F15" s="134" t="s">
        <v>184</v>
      </c>
      <c r="G15" s="135" t="s">
        <v>187</v>
      </c>
      <c r="H15" s="187" t="s">
        <v>256</v>
      </c>
      <c r="I15" s="190"/>
      <c r="J15" s="176" t="s">
        <v>60</v>
      </c>
      <c r="K15" s="179" t="s">
        <v>61</v>
      </c>
      <c r="L15" s="179"/>
      <c r="M15" s="179"/>
      <c r="N15" s="179"/>
      <c r="O15" s="179"/>
      <c r="P15" s="180"/>
    </row>
    <row r="16" spans="1:16" s="6" customFormat="1" ht="34.200000000000003" customHeight="1" x14ac:dyDescent="0.3">
      <c r="A16" s="129"/>
      <c r="B16" s="182"/>
      <c r="C16" s="136" t="s">
        <v>62</v>
      </c>
      <c r="D16" s="185"/>
      <c r="E16" s="182"/>
      <c r="F16" s="137" t="s">
        <v>195</v>
      </c>
      <c r="G16" s="138"/>
      <c r="H16" s="188"/>
      <c r="I16" s="191"/>
      <c r="J16" s="177"/>
      <c r="K16" s="139"/>
      <c r="L16" s="123" t="s">
        <v>64</v>
      </c>
      <c r="M16" s="140"/>
      <c r="N16" s="128" t="s">
        <v>65</v>
      </c>
      <c r="O16" s="140" t="s">
        <v>59</v>
      </c>
      <c r="P16" s="141" t="s">
        <v>66</v>
      </c>
    </row>
    <row r="17" spans="1:16" s="6" customFormat="1" ht="34.200000000000003" customHeight="1" x14ac:dyDescent="0.3">
      <c r="A17" s="129"/>
      <c r="B17" s="182"/>
      <c r="C17" s="136"/>
      <c r="D17" s="185"/>
      <c r="E17" s="182"/>
      <c r="F17" s="137" t="s">
        <v>68</v>
      </c>
      <c r="G17" s="138"/>
      <c r="H17" s="188"/>
      <c r="I17" s="191"/>
      <c r="J17" s="177"/>
      <c r="K17" s="139" t="s">
        <v>59</v>
      </c>
      <c r="L17" s="123" t="s">
        <v>69</v>
      </c>
      <c r="M17" s="140"/>
      <c r="N17" s="128" t="s">
        <v>70</v>
      </c>
      <c r="O17" s="140"/>
      <c r="P17" s="141" t="s">
        <v>71</v>
      </c>
    </row>
    <row r="18" spans="1:16" s="6" customFormat="1" ht="34.200000000000003" customHeight="1" thickBot="1" x14ac:dyDescent="0.35">
      <c r="A18" s="129"/>
      <c r="B18" s="183"/>
      <c r="C18" s="142"/>
      <c r="D18" s="186"/>
      <c r="E18" s="183"/>
      <c r="F18" s="143" t="s">
        <v>202</v>
      </c>
      <c r="G18" s="144"/>
      <c r="H18" s="189"/>
      <c r="I18" s="192"/>
      <c r="J18" s="178"/>
      <c r="K18" s="145" t="s">
        <v>59</v>
      </c>
      <c r="L18" s="146" t="s">
        <v>72</v>
      </c>
      <c r="M18" s="147"/>
      <c r="N18" s="148" t="s">
        <v>73</v>
      </c>
      <c r="O18" s="147" t="s">
        <v>59</v>
      </c>
      <c r="P18" s="149" t="s">
        <v>257</v>
      </c>
    </row>
    <row r="19" spans="1:16" s="6" customFormat="1" ht="34.200000000000003" customHeight="1" x14ac:dyDescent="0.25">
      <c r="A19" s="129"/>
      <c r="B19" s="181" t="s">
        <v>247</v>
      </c>
      <c r="C19" s="133" t="s">
        <v>56</v>
      </c>
      <c r="D19" s="184">
        <v>120000</v>
      </c>
      <c r="E19" s="181" t="s">
        <v>57</v>
      </c>
      <c r="F19" s="134" t="s">
        <v>58</v>
      </c>
      <c r="G19" s="135"/>
      <c r="H19" s="187" t="s">
        <v>258</v>
      </c>
      <c r="I19" s="190"/>
      <c r="J19" s="176" t="s">
        <v>60</v>
      </c>
      <c r="K19" s="179" t="s">
        <v>61</v>
      </c>
      <c r="L19" s="179"/>
      <c r="M19" s="179"/>
      <c r="N19" s="179"/>
      <c r="O19" s="179"/>
      <c r="P19" s="180"/>
    </row>
    <row r="20" spans="1:16" s="6" customFormat="1" ht="34.200000000000003" customHeight="1" x14ac:dyDescent="0.3">
      <c r="A20" s="129"/>
      <c r="B20" s="182"/>
      <c r="C20" s="136"/>
      <c r="D20" s="185"/>
      <c r="E20" s="182"/>
      <c r="F20" s="137" t="s">
        <v>195</v>
      </c>
      <c r="G20" s="138"/>
      <c r="H20" s="188"/>
      <c r="I20" s="191"/>
      <c r="J20" s="177"/>
      <c r="K20" s="139" t="s">
        <v>254</v>
      </c>
      <c r="L20" s="123" t="s">
        <v>64</v>
      </c>
      <c r="M20" s="140" t="s">
        <v>254</v>
      </c>
      <c r="N20" s="128" t="s">
        <v>65</v>
      </c>
      <c r="O20" s="140"/>
      <c r="P20" s="141" t="s">
        <v>66</v>
      </c>
    </row>
    <row r="21" spans="1:16" s="6" customFormat="1" ht="34.200000000000003" customHeight="1" x14ac:dyDescent="0.3">
      <c r="A21" s="129"/>
      <c r="B21" s="182"/>
      <c r="C21" s="136"/>
      <c r="D21" s="185"/>
      <c r="E21" s="182"/>
      <c r="F21" s="137" t="s">
        <v>63</v>
      </c>
      <c r="G21" s="138"/>
      <c r="H21" s="188"/>
      <c r="I21" s="191"/>
      <c r="J21" s="177"/>
      <c r="K21" s="139" t="s">
        <v>254</v>
      </c>
      <c r="L21" s="123" t="s">
        <v>69</v>
      </c>
      <c r="M21" s="140"/>
      <c r="N21" s="128" t="s">
        <v>70</v>
      </c>
      <c r="O21" s="140"/>
      <c r="P21" s="141" t="s">
        <v>71</v>
      </c>
    </row>
    <row r="22" spans="1:16" s="6" customFormat="1" ht="34.200000000000003" customHeight="1" thickBot="1" x14ac:dyDescent="0.35">
      <c r="A22" s="129"/>
      <c r="B22" s="183"/>
      <c r="C22" s="142"/>
      <c r="D22" s="186"/>
      <c r="E22" s="183"/>
      <c r="F22" s="143"/>
      <c r="G22" s="144"/>
      <c r="H22" s="189"/>
      <c r="I22" s="192"/>
      <c r="J22" s="178"/>
      <c r="K22" s="145" t="s">
        <v>254</v>
      </c>
      <c r="L22" s="146" t="s">
        <v>72</v>
      </c>
      <c r="M22" s="147"/>
      <c r="N22" s="148" t="s">
        <v>73</v>
      </c>
      <c r="O22" s="147"/>
      <c r="P22" s="149" t="s">
        <v>74</v>
      </c>
    </row>
    <row r="23" spans="1:16" ht="14.4" thickBot="1" x14ac:dyDescent="0.3"/>
    <row r="24" spans="1:16" ht="26.4" x14ac:dyDescent="0.25">
      <c r="B24" s="181" t="s">
        <v>235</v>
      </c>
      <c r="C24" s="133" t="s">
        <v>56</v>
      </c>
      <c r="D24" s="184">
        <v>1041666</v>
      </c>
      <c r="E24" s="181" t="s">
        <v>57</v>
      </c>
      <c r="F24" s="134" t="s">
        <v>68</v>
      </c>
      <c r="G24" s="135" t="s">
        <v>184</v>
      </c>
      <c r="H24" s="187" t="s">
        <v>259</v>
      </c>
      <c r="I24" s="190"/>
      <c r="J24" s="176" t="s">
        <v>60</v>
      </c>
      <c r="K24" s="179" t="s">
        <v>61</v>
      </c>
      <c r="L24" s="179"/>
      <c r="M24" s="179"/>
      <c r="N24" s="179"/>
      <c r="O24" s="179"/>
      <c r="P24" s="180"/>
    </row>
    <row r="25" spans="1:16" ht="25.8" x14ac:dyDescent="0.3">
      <c r="B25" s="182"/>
      <c r="C25" s="136" t="s">
        <v>62</v>
      </c>
      <c r="D25" s="185"/>
      <c r="E25" s="182"/>
      <c r="F25" s="137" t="s">
        <v>195</v>
      </c>
      <c r="G25" s="138" t="s">
        <v>202</v>
      </c>
      <c r="H25" s="188"/>
      <c r="I25" s="191"/>
      <c r="J25" s="177"/>
      <c r="K25" s="139" t="s">
        <v>254</v>
      </c>
      <c r="L25" s="123" t="s">
        <v>64</v>
      </c>
      <c r="M25" s="140" t="s">
        <v>254</v>
      </c>
      <c r="N25" s="128" t="s">
        <v>65</v>
      </c>
      <c r="O25" s="140"/>
      <c r="P25" s="141" t="s">
        <v>66</v>
      </c>
    </row>
    <row r="26" spans="1:16" ht="26.4" x14ac:dyDescent="0.3">
      <c r="B26" s="182"/>
      <c r="C26" s="136"/>
      <c r="D26" s="185"/>
      <c r="E26" s="182"/>
      <c r="F26" s="137" t="s">
        <v>63</v>
      </c>
      <c r="G26" s="138"/>
      <c r="H26" s="188"/>
      <c r="I26" s="191"/>
      <c r="J26" s="177"/>
      <c r="K26" s="139" t="s">
        <v>254</v>
      </c>
      <c r="L26" s="123" t="s">
        <v>69</v>
      </c>
      <c r="M26" s="140" t="s">
        <v>59</v>
      </c>
      <c r="N26" s="128" t="s">
        <v>70</v>
      </c>
      <c r="O26" s="140"/>
      <c r="P26" s="141" t="s">
        <v>71</v>
      </c>
    </row>
    <row r="27" spans="1:16" ht="27" thickBot="1" x14ac:dyDescent="0.35">
      <c r="B27" s="183"/>
      <c r="C27" s="142"/>
      <c r="D27" s="186"/>
      <c r="E27" s="183"/>
      <c r="F27" s="143" t="s">
        <v>187</v>
      </c>
      <c r="G27" s="144"/>
      <c r="H27" s="189"/>
      <c r="I27" s="192"/>
      <c r="J27" s="178"/>
      <c r="K27" s="145" t="s">
        <v>254</v>
      </c>
      <c r="L27" s="146" t="s">
        <v>72</v>
      </c>
      <c r="M27" s="147"/>
      <c r="N27" s="148" t="s">
        <v>73</v>
      </c>
      <c r="O27" s="147"/>
      <c r="P27" s="149" t="s">
        <v>260</v>
      </c>
    </row>
    <row r="28" spans="1:16" ht="14.4" thickBot="1" x14ac:dyDescent="0.3"/>
    <row r="29" spans="1:16" ht="26.4" x14ac:dyDescent="0.25">
      <c r="B29" s="181" t="s">
        <v>236</v>
      </c>
      <c r="C29" s="133" t="s">
        <v>56</v>
      </c>
      <c r="D29" s="184">
        <v>1000100</v>
      </c>
      <c r="E29" s="181" t="s">
        <v>57</v>
      </c>
      <c r="F29" s="134" t="s">
        <v>68</v>
      </c>
      <c r="G29" s="135" t="s">
        <v>184</v>
      </c>
      <c r="H29" s="187" t="s">
        <v>261</v>
      </c>
      <c r="I29" s="190"/>
      <c r="J29" s="176" t="s">
        <v>60</v>
      </c>
      <c r="K29" s="179" t="s">
        <v>61</v>
      </c>
      <c r="L29" s="179"/>
      <c r="M29" s="179"/>
      <c r="N29" s="179"/>
      <c r="O29" s="179"/>
      <c r="P29" s="180"/>
    </row>
    <row r="30" spans="1:16" ht="25.8" x14ac:dyDescent="0.3">
      <c r="B30" s="182"/>
      <c r="C30" s="136" t="s">
        <v>62</v>
      </c>
      <c r="D30" s="185"/>
      <c r="E30" s="182"/>
      <c r="F30" s="137" t="s">
        <v>195</v>
      </c>
      <c r="G30" s="138" t="s">
        <v>202</v>
      </c>
      <c r="H30" s="188"/>
      <c r="I30" s="191"/>
      <c r="J30" s="177"/>
      <c r="K30" s="139" t="s">
        <v>254</v>
      </c>
      <c r="L30" s="123" t="s">
        <v>64</v>
      </c>
      <c r="M30" s="140" t="s">
        <v>254</v>
      </c>
      <c r="N30" s="128" t="s">
        <v>65</v>
      </c>
      <c r="O30" s="140"/>
      <c r="P30" s="141" t="s">
        <v>66</v>
      </c>
    </row>
    <row r="31" spans="1:16" ht="26.4" x14ac:dyDescent="0.3">
      <c r="B31" s="182"/>
      <c r="C31" s="136" t="s">
        <v>67</v>
      </c>
      <c r="D31" s="185"/>
      <c r="E31" s="182"/>
      <c r="F31" s="137" t="s">
        <v>63</v>
      </c>
      <c r="G31" s="138" t="s">
        <v>58</v>
      </c>
      <c r="H31" s="188"/>
      <c r="I31" s="191"/>
      <c r="J31" s="177"/>
      <c r="K31" s="139" t="s">
        <v>254</v>
      </c>
      <c r="L31" s="123" t="s">
        <v>69</v>
      </c>
      <c r="M31" s="140" t="s">
        <v>59</v>
      </c>
      <c r="N31" s="128" t="s">
        <v>70</v>
      </c>
      <c r="O31" s="140"/>
      <c r="P31" s="141" t="s">
        <v>71</v>
      </c>
    </row>
    <row r="32" spans="1:16" ht="40.200000000000003" thickBot="1" x14ac:dyDescent="0.35">
      <c r="B32" s="183"/>
      <c r="C32" s="142"/>
      <c r="D32" s="186"/>
      <c r="E32" s="183"/>
      <c r="F32" s="143" t="s">
        <v>187</v>
      </c>
      <c r="G32" s="144"/>
      <c r="H32" s="189"/>
      <c r="I32" s="192"/>
      <c r="J32" s="178"/>
      <c r="K32" s="145" t="s">
        <v>254</v>
      </c>
      <c r="L32" s="146" t="s">
        <v>72</v>
      </c>
      <c r="M32" s="147"/>
      <c r="N32" s="148" t="s">
        <v>73</v>
      </c>
      <c r="O32" s="147"/>
      <c r="P32" s="149" t="s">
        <v>262</v>
      </c>
    </row>
    <row r="33" spans="2:16" ht="26.4" x14ac:dyDescent="0.25">
      <c r="B33" s="181" t="s">
        <v>237</v>
      </c>
      <c r="C33" s="133" t="s">
        <v>56</v>
      </c>
      <c r="D33" s="184">
        <v>954173</v>
      </c>
      <c r="E33" s="181" t="s">
        <v>57</v>
      </c>
      <c r="F33" s="134" t="s">
        <v>68</v>
      </c>
      <c r="G33" s="135" t="s">
        <v>184</v>
      </c>
      <c r="H33" s="187" t="s">
        <v>263</v>
      </c>
      <c r="I33" s="190"/>
      <c r="J33" s="176" t="s">
        <v>60</v>
      </c>
      <c r="K33" s="179" t="s">
        <v>61</v>
      </c>
      <c r="L33" s="179"/>
      <c r="M33" s="179"/>
      <c r="N33" s="179"/>
      <c r="O33" s="179"/>
      <c r="P33" s="180"/>
    </row>
    <row r="34" spans="2:16" ht="25.8" x14ac:dyDescent="0.3">
      <c r="B34" s="182"/>
      <c r="C34" s="136" t="s">
        <v>62</v>
      </c>
      <c r="D34" s="185"/>
      <c r="E34" s="182"/>
      <c r="F34" s="137" t="s">
        <v>195</v>
      </c>
      <c r="G34" s="138" t="s">
        <v>202</v>
      </c>
      <c r="H34" s="188"/>
      <c r="I34" s="191"/>
      <c r="J34" s="177"/>
      <c r="K34" s="139" t="s">
        <v>254</v>
      </c>
      <c r="L34" s="123" t="s">
        <v>64</v>
      </c>
      <c r="M34" s="140" t="s">
        <v>254</v>
      </c>
      <c r="N34" s="128" t="s">
        <v>65</v>
      </c>
      <c r="O34" s="140" t="s">
        <v>254</v>
      </c>
      <c r="P34" s="141" t="s">
        <v>66</v>
      </c>
    </row>
    <row r="35" spans="2:16" ht="26.4" x14ac:dyDescent="0.3">
      <c r="B35" s="182"/>
      <c r="C35" s="136" t="s">
        <v>67</v>
      </c>
      <c r="D35" s="185"/>
      <c r="E35" s="182"/>
      <c r="F35" s="137" t="s">
        <v>63</v>
      </c>
      <c r="G35" s="138" t="s">
        <v>58</v>
      </c>
      <c r="H35" s="188"/>
      <c r="I35" s="191"/>
      <c r="J35" s="177"/>
      <c r="K35" s="139" t="s">
        <v>254</v>
      </c>
      <c r="L35" s="123" t="s">
        <v>69</v>
      </c>
      <c r="M35" s="140" t="s">
        <v>254</v>
      </c>
      <c r="N35" s="128" t="s">
        <v>70</v>
      </c>
      <c r="O35" s="140" t="s">
        <v>254</v>
      </c>
      <c r="P35" s="141" t="s">
        <v>71</v>
      </c>
    </row>
    <row r="36" spans="2:16" ht="26.4" thickBot="1" x14ac:dyDescent="0.35">
      <c r="B36" s="183"/>
      <c r="C36" s="142"/>
      <c r="D36" s="186"/>
      <c r="E36" s="183"/>
      <c r="F36" s="143" t="s">
        <v>187</v>
      </c>
      <c r="G36" s="144"/>
      <c r="H36" s="189"/>
      <c r="I36" s="192"/>
      <c r="J36" s="178"/>
      <c r="K36" s="145" t="s">
        <v>254</v>
      </c>
      <c r="L36" s="146" t="s">
        <v>72</v>
      </c>
      <c r="M36" s="147"/>
      <c r="N36" s="148" t="s">
        <v>73</v>
      </c>
      <c r="O36" s="147" t="s">
        <v>254</v>
      </c>
      <c r="P36" s="149" t="s">
        <v>273</v>
      </c>
    </row>
    <row r="37" spans="2:16" x14ac:dyDescent="0.25">
      <c r="B37" s="181" t="s">
        <v>247</v>
      </c>
      <c r="C37" s="133" t="s">
        <v>56</v>
      </c>
      <c r="D37" s="184">
        <v>34916</v>
      </c>
      <c r="E37" s="181" t="s">
        <v>57</v>
      </c>
      <c r="F37" s="134"/>
      <c r="G37" s="135"/>
      <c r="H37" s="187" t="s">
        <v>265</v>
      </c>
      <c r="I37" s="190"/>
      <c r="J37" s="176" t="s">
        <v>60</v>
      </c>
      <c r="K37" s="179" t="s">
        <v>61</v>
      </c>
      <c r="L37" s="179"/>
      <c r="M37" s="179"/>
      <c r="N37" s="179"/>
      <c r="O37" s="179"/>
      <c r="P37" s="180"/>
    </row>
    <row r="38" spans="2:16" ht="25.8" x14ac:dyDescent="0.3">
      <c r="B38" s="182"/>
      <c r="C38" s="136"/>
      <c r="D38" s="185"/>
      <c r="E38" s="182"/>
      <c r="F38" s="137"/>
      <c r="G38" s="138"/>
      <c r="H38" s="188"/>
      <c r="I38" s="191"/>
      <c r="J38" s="177"/>
      <c r="K38" s="139" t="s">
        <v>254</v>
      </c>
      <c r="L38" s="123" t="s">
        <v>64</v>
      </c>
      <c r="M38" s="140" t="s">
        <v>254</v>
      </c>
      <c r="N38" s="128" t="s">
        <v>65</v>
      </c>
      <c r="O38" s="140"/>
      <c r="P38" s="141" t="s">
        <v>66</v>
      </c>
    </row>
    <row r="39" spans="2:16" ht="26.4" x14ac:dyDescent="0.3">
      <c r="B39" s="182"/>
      <c r="C39" s="136"/>
      <c r="D39" s="185"/>
      <c r="E39" s="182"/>
      <c r="F39" s="137"/>
      <c r="G39" s="138" t="s">
        <v>58</v>
      </c>
      <c r="H39" s="188"/>
      <c r="I39" s="191"/>
      <c r="J39" s="177"/>
      <c r="K39" s="139" t="s">
        <v>254</v>
      </c>
      <c r="L39" s="123" t="s">
        <v>69</v>
      </c>
      <c r="M39" s="140" t="s">
        <v>59</v>
      </c>
      <c r="N39" s="128" t="s">
        <v>70</v>
      </c>
      <c r="O39" s="140"/>
      <c r="P39" s="141" t="s">
        <v>71</v>
      </c>
    </row>
    <row r="40" spans="2:16" ht="40.200000000000003" thickBot="1" x14ac:dyDescent="0.35">
      <c r="B40" s="183"/>
      <c r="C40" s="142"/>
      <c r="D40" s="186"/>
      <c r="E40" s="183"/>
      <c r="F40" s="143" t="s">
        <v>187</v>
      </c>
      <c r="G40" s="144"/>
      <c r="H40" s="189"/>
      <c r="I40" s="192"/>
      <c r="J40" s="178"/>
      <c r="K40" s="145" t="s">
        <v>254</v>
      </c>
      <c r="L40" s="146" t="s">
        <v>72</v>
      </c>
      <c r="M40" s="147"/>
      <c r="N40" s="148" t="s">
        <v>73</v>
      </c>
      <c r="O40" s="147"/>
      <c r="P40" s="149" t="s">
        <v>262</v>
      </c>
    </row>
    <row r="41" spans="2:16" ht="26.4" x14ac:dyDescent="0.25">
      <c r="B41" s="181" t="s">
        <v>247</v>
      </c>
      <c r="C41" s="133" t="s">
        <v>56</v>
      </c>
      <c r="D41" s="184">
        <v>422914</v>
      </c>
      <c r="E41" s="181" t="s">
        <v>57</v>
      </c>
      <c r="F41" s="134" t="s">
        <v>68</v>
      </c>
      <c r="G41" s="135" t="s">
        <v>184</v>
      </c>
      <c r="H41" s="187" t="s">
        <v>266</v>
      </c>
      <c r="I41" s="190"/>
      <c r="J41" s="176" t="s">
        <v>60</v>
      </c>
      <c r="K41" s="179" t="s">
        <v>61</v>
      </c>
      <c r="L41" s="179"/>
      <c r="M41" s="179"/>
      <c r="N41" s="179"/>
      <c r="O41" s="179"/>
      <c r="P41" s="180"/>
    </row>
    <row r="42" spans="2:16" ht="25.8" x14ac:dyDescent="0.3">
      <c r="B42" s="182"/>
      <c r="C42" s="136"/>
      <c r="D42" s="185"/>
      <c r="E42" s="182"/>
      <c r="F42" s="137" t="s">
        <v>195</v>
      </c>
      <c r="G42" s="138" t="s">
        <v>202</v>
      </c>
      <c r="H42" s="188"/>
      <c r="I42" s="191"/>
      <c r="J42" s="177"/>
      <c r="K42" s="139" t="s">
        <v>254</v>
      </c>
      <c r="L42" s="123" t="s">
        <v>64</v>
      </c>
      <c r="M42" s="140" t="s">
        <v>254</v>
      </c>
      <c r="N42" s="128" t="s">
        <v>65</v>
      </c>
      <c r="O42" s="140" t="s">
        <v>254</v>
      </c>
      <c r="P42" s="141" t="s">
        <v>66</v>
      </c>
    </row>
    <row r="43" spans="2:16" ht="26.4" x14ac:dyDescent="0.3">
      <c r="B43" s="182"/>
      <c r="C43" s="136"/>
      <c r="D43" s="185"/>
      <c r="E43" s="182"/>
      <c r="F43" s="137" t="s">
        <v>63</v>
      </c>
      <c r="G43" s="138" t="s">
        <v>58</v>
      </c>
      <c r="H43" s="188"/>
      <c r="I43" s="191"/>
      <c r="J43" s="177"/>
      <c r="K43" s="139" t="s">
        <v>254</v>
      </c>
      <c r="L43" s="123" t="s">
        <v>69</v>
      </c>
      <c r="M43" s="140" t="s">
        <v>254</v>
      </c>
      <c r="N43" s="128" t="s">
        <v>70</v>
      </c>
      <c r="O43" s="140" t="s">
        <v>254</v>
      </c>
      <c r="P43" s="141" t="s">
        <v>71</v>
      </c>
    </row>
    <row r="44" spans="2:16" ht="27" thickBot="1" x14ac:dyDescent="0.35">
      <c r="B44" s="183"/>
      <c r="C44" s="142"/>
      <c r="D44" s="186"/>
      <c r="E44" s="183"/>
      <c r="F44" s="143" t="s">
        <v>187</v>
      </c>
      <c r="G44" s="144"/>
      <c r="H44" s="189"/>
      <c r="I44" s="192"/>
      <c r="J44" s="178"/>
      <c r="K44" s="145" t="s">
        <v>254</v>
      </c>
      <c r="L44" s="146" t="s">
        <v>72</v>
      </c>
      <c r="M44" s="147" t="s">
        <v>254</v>
      </c>
      <c r="N44" s="148" t="s">
        <v>73</v>
      </c>
      <c r="O44" s="147"/>
      <c r="P44" s="149" t="s">
        <v>264</v>
      </c>
    </row>
    <row r="45" spans="2:16" x14ac:dyDescent="0.25">
      <c r="B45" s="181" t="s">
        <v>249</v>
      </c>
      <c r="C45" s="133" t="s">
        <v>56</v>
      </c>
      <c r="D45" s="184">
        <v>29498</v>
      </c>
      <c r="E45" s="181" t="s">
        <v>189</v>
      </c>
      <c r="F45" s="134"/>
      <c r="G45" s="135"/>
      <c r="H45" s="187" t="s">
        <v>267</v>
      </c>
      <c r="I45" s="190"/>
      <c r="J45" s="176" t="s">
        <v>60</v>
      </c>
      <c r="K45" s="179" t="s">
        <v>61</v>
      </c>
      <c r="L45" s="179"/>
      <c r="M45" s="179"/>
      <c r="N45" s="179"/>
      <c r="O45" s="179"/>
      <c r="P45" s="180"/>
    </row>
    <row r="46" spans="2:16" ht="25.8" x14ac:dyDescent="0.3">
      <c r="B46" s="182"/>
      <c r="C46" s="136" t="s">
        <v>62</v>
      </c>
      <c r="D46" s="185"/>
      <c r="E46" s="182"/>
      <c r="F46" s="137"/>
      <c r="G46" s="138"/>
      <c r="H46" s="188"/>
      <c r="I46" s="191"/>
      <c r="J46" s="177"/>
      <c r="K46" s="139" t="s">
        <v>254</v>
      </c>
      <c r="L46" s="123" t="s">
        <v>64</v>
      </c>
      <c r="M46" s="140" t="s">
        <v>254</v>
      </c>
      <c r="N46" s="128" t="s">
        <v>65</v>
      </c>
      <c r="O46" s="140"/>
      <c r="P46" s="141" t="s">
        <v>66</v>
      </c>
    </row>
    <row r="47" spans="2:16" ht="26.4" x14ac:dyDescent="0.3">
      <c r="B47" s="182"/>
      <c r="C47" s="136" t="s">
        <v>67</v>
      </c>
      <c r="D47" s="185"/>
      <c r="E47" s="182"/>
      <c r="F47" s="137"/>
      <c r="G47" s="138" t="s">
        <v>58</v>
      </c>
      <c r="H47" s="188"/>
      <c r="I47" s="191"/>
      <c r="J47" s="177"/>
      <c r="K47" s="139" t="s">
        <v>254</v>
      </c>
      <c r="L47" s="123" t="s">
        <v>69</v>
      </c>
      <c r="M47" s="140" t="s">
        <v>59</v>
      </c>
      <c r="N47" s="128" t="s">
        <v>70</v>
      </c>
      <c r="O47" s="140"/>
      <c r="P47" s="141" t="s">
        <v>71</v>
      </c>
    </row>
    <row r="48" spans="2:16" ht="40.200000000000003" thickBot="1" x14ac:dyDescent="0.35">
      <c r="B48" s="183"/>
      <c r="C48" s="142"/>
      <c r="D48" s="186"/>
      <c r="E48" s="183"/>
      <c r="F48" s="143"/>
      <c r="G48" s="144"/>
      <c r="H48" s="189"/>
      <c r="I48" s="192"/>
      <c r="J48" s="178"/>
      <c r="K48" s="145" t="s">
        <v>254</v>
      </c>
      <c r="L48" s="146" t="s">
        <v>72</v>
      </c>
      <c r="M48" s="147"/>
      <c r="N48" s="148" t="s">
        <v>73</v>
      </c>
      <c r="O48" s="147"/>
      <c r="P48" s="149" t="s">
        <v>262</v>
      </c>
    </row>
    <row r="49" spans="2:16" x14ac:dyDescent="0.25">
      <c r="B49" s="181" t="s">
        <v>247</v>
      </c>
      <c r="C49" s="133" t="s">
        <v>56</v>
      </c>
      <c r="D49" s="184">
        <v>150857</v>
      </c>
      <c r="E49" s="181" t="s">
        <v>189</v>
      </c>
      <c r="F49" s="134"/>
      <c r="G49" s="135"/>
      <c r="H49" s="187" t="s">
        <v>268</v>
      </c>
      <c r="I49" s="190"/>
      <c r="J49" s="176" t="s">
        <v>60</v>
      </c>
      <c r="K49" s="179" t="s">
        <v>61</v>
      </c>
      <c r="L49" s="179"/>
      <c r="M49" s="179"/>
      <c r="N49" s="179"/>
      <c r="O49" s="179"/>
      <c r="P49" s="180"/>
    </row>
    <row r="50" spans="2:16" ht="25.8" x14ac:dyDescent="0.3">
      <c r="B50" s="182"/>
      <c r="C50" s="136" t="s">
        <v>62</v>
      </c>
      <c r="D50" s="185"/>
      <c r="E50" s="182"/>
      <c r="F50" s="137"/>
      <c r="G50" s="138"/>
      <c r="H50" s="188"/>
      <c r="I50" s="191"/>
      <c r="J50" s="177"/>
      <c r="K50" s="139"/>
      <c r="L50" s="123" t="s">
        <v>64</v>
      </c>
      <c r="M50" s="140"/>
      <c r="N50" s="128" t="s">
        <v>65</v>
      </c>
      <c r="O50" s="140"/>
      <c r="P50" s="141" t="s">
        <v>66</v>
      </c>
    </row>
    <row r="51" spans="2:16" ht="26.4" x14ac:dyDescent="0.3">
      <c r="B51" s="182"/>
      <c r="C51" s="136" t="s">
        <v>67</v>
      </c>
      <c r="D51" s="185"/>
      <c r="E51" s="182"/>
      <c r="F51" s="137"/>
      <c r="G51" s="138" t="s">
        <v>58</v>
      </c>
      <c r="H51" s="188"/>
      <c r="I51" s="191"/>
      <c r="J51" s="177"/>
      <c r="K51" s="139"/>
      <c r="L51" s="123" t="s">
        <v>69</v>
      </c>
      <c r="M51" s="140"/>
      <c r="N51" s="128" t="s">
        <v>70</v>
      </c>
      <c r="O51" s="140"/>
      <c r="P51" s="141" t="s">
        <v>71</v>
      </c>
    </row>
    <row r="52" spans="2:16" ht="27" thickBot="1" x14ac:dyDescent="0.35">
      <c r="B52" s="183"/>
      <c r="C52" s="142"/>
      <c r="D52" s="186"/>
      <c r="E52" s="183"/>
      <c r="F52" s="143"/>
      <c r="G52" s="144"/>
      <c r="H52" s="189"/>
      <c r="I52" s="192"/>
      <c r="J52" s="178"/>
      <c r="K52" s="145"/>
      <c r="L52" s="146" t="s">
        <v>72</v>
      </c>
      <c r="M52" s="140"/>
      <c r="N52" s="148" t="s">
        <v>73</v>
      </c>
      <c r="O52" s="147" t="s">
        <v>254</v>
      </c>
      <c r="P52" s="149" t="s">
        <v>269</v>
      </c>
    </row>
    <row r="53" spans="2:16" x14ac:dyDescent="0.25">
      <c r="B53" s="181" t="s">
        <v>209</v>
      </c>
      <c r="C53" s="133" t="s">
        <v>56</v>
      </c>
      <c r="D53" s="184">
        <v>468000</v>
      </c>
      <c r="E53" s="181" t="s">
        <v>183</v>
      </c>
      <c r="F53" s="134" t="s">
        <v>195</v>
      </c>
      <c r="G53" s="135"/>
      <c r="H53" s="187" t="s">
        <v>270</v>
      </c>
      <c r="I53" s="190"/>
      <c r="J53" s="176" t="s">
        <v>60</v>
      </c>
      <c r="K53" s="179" t="s">
        <v>61</v>
      </c>
      <c r="L53" s="179"/>
      <c r="M53" s="179"/>
      <c r="N53" s="179"/>
      <c r="O53" s="179"/>
      <c r="P53" s="180"/>
    </row>
    <row r="54" spans="2:16" ht="26.4" x14ac:dyDescent="0.3">
      <c r="B54" s="182"/>
      <c r="C54" s="136" t="s">
        <v>62</v>
      </c>
      <c r="D54" s="185"/>
      <c r="E54" s="182"/>
      <c r="F54" s="137" t="s">
        <v>68</v>
      </c>
      <c r="G54" s="138"/>
      <c r="H54" s="188"/>
      <c r="I54" s="191"/>
      <c r="J54" s="177"/>
      <c r="K54" s="139" t="s">
        <v>59</v>
      </c>
      <c r="L54" s="123" t="s">
        <v>64</v>
      </c>
      <c r="M54" s="140" t="s">
        <v>59</v>
      </c>
      <c r="N54" s="128" t="s">
        <v>65</v>
      </c>
      <c r="O54" s="140" t="s">
        <v>59</v>
      </c>
      <c r="P54" s="141" t="s">
        <v>66</v>
      </c>
    </row>
    <row r="55" spans="2:16" ht="26.4" x14ac:dyDescent="0.3">
      <c r="B55" s="182"/>
      <c r="C55" s="136"/>
      <c r="D55" s="185"/>
      <c r="E55" s="182"/>
      <c r="F55" s="137"/>
      <c r="G55" s="138"/>
      <c r="H55" s="188"/>
      <c r="I55" s="191"/>
      <c r="J55" s="177"/>
      <c r="K55" s="139" t="s">
        <v>59</v>
      </c>
      <c r="L55" s="123" t="s">
        <v>69</v>
      </c>
      <c r="M55" s="140" t="s">
        <v>59</v>
      </c>
      <c r="N55" s="128" t="s">
        <v>70</v>
      </c>
      <c r="O55" s="140"/>
      <c r="P55" s="141" t="s">
        <v>71</v>
      </c>
    </row>
    <row r="56" spans="2:16" ht="27" thickBot="1" x14ac:dyDescent="0.35">
      <c r="B56" s="183"/>
      <c r="C56" s="142"/>
      <c r="D56" s="186"/>
      <c r="E56" s="183"/>
      <c r="F56" s="143"/>
      <c r="G56" s="144"/>
      <c r="H56" s="189"/>
      <c r="I56" s="192"/>
      <c r="J56" s="178"/>
      <c r="K56" s="145" t="s">
        <v>59</v>
      </c>
      <c r="L56" s="146" t="s">
        <v>72</v>
      </c>
      <c r="M56" s="140" t="s">
        <v>59</v>
      </c>
      <c r="N56" s="148" t="s">
        <v>73</v>
      </c>
      <c r="O56" s="147" t="s">
        <v>254</v>
      </c>
      <c r="P56" s="149" t="s">
        <v>318</v>
      </c>
    </row>
    <row r="57" spans="2:16" x14ac:dyDescent="0.25">
      <c r="B57" s="181" t="s">
        <v>239</v>
      </c>
      <c r="C57" s="133" t="s">
        <v>56</v>
      </c>
      <c r="D57" s="184">
        <v>424000</v>
      </c>
      <c r="E57" s="181" t="s">
        <v>183</v>
      </c>
      <c r="F57" s="134" t="s">
        <v>195</v>
      </c>
      <c r="G57" s="135"/>
      <c r="H57" s="187" t="s">
        <v>271</v>
      </c>
      <c r="I57" s="190"/>
      <c r="J57" s="176" t="s">
        <v>60</v>
      </c>
      <c r="K57" s="179" t="s">
        <v>61</v>
      </c>
      <c r="L57" s="179"/>
      <c r="M57" s="179"/>
      <c r="N57" s="179"/>
      <c r="O57" s="179"/>
      <c r="P57" s="180"/>
    </row>
    <row r="58" spans="2:16" ht="26.4" x14ac:dyDescent="0.3">
      <c r="B58" s="182"/>
      <c r="C58" s="136" t="s">
        <v>62</v>
      </c>
      <c r="D58" s="185"/>
      <c r="E58" s="182"/>
      <c r="F58" s="137" t="s">
        <v>63</v>
      </c>
      <c r="G58" s="138"/>
      <c r="H58" s="188"/>
      <c r="I58" s="191"/>
      <c r="J58" s="177"/>
      <c r="K58" s="139" t="s">
        <v>59</v>
      </c>
      <c r="L58" s="123" t="s">
        <v>64</v>
      </c>
      <c r="M58" s="140" t="s">
        <v>59</v>
      </c>
      <c r="N58" s="128" t="s">
        <v>65</v>
      </c>
      <c r="O58" s="140" t="s">
        <v>59</v>
      </c>
      <c r="P58" s="141" t="s">
        <v>66</v>
      </c>
    </row>
    <row r="59" spans="2:16" ht="26.4" x14ac:dyDescent="0.3">
      <c r="B59" s="182"/>
      <c r="C59" s="136"/>
      <c r="D59" s="185"/>
      <c r="E59" s="182"/>
      <c r="F59" s="137" t="s">
        <v>202</v>
      </c>
      <c r="G59" s="138"/>
      <c r="H59" s="188"/>
      <c r="I59" s="191"/>
      <c r="J59" s="177"/>
      <c r="K59" s="139" t="s">
        <v>59</v>
      </c>
      <c r="L59" s="123" t="s">
        <v>69</v>
      </c>
      <c r="M59" s="140" t="s">
        <v>59</v>
      </c>
      <c r="N59" s="128" t="s">
        <v>70</v>
      </c>
      <c r="O59" s="140"/>
      <c r="P59" s="141" t="s">
        <v>71</v>
      </c>
    </row>
    <row r="60" spans="2:16" ht="27" thickBot="1" x14ac:dyDescent="0.35">
      <c r="B60" s="183"/>
      <c r="C60" s="142"/>
      <c r="D60" s="186"/>
      <c r="E60" s="183"/>
      <c r="F60" s="143"/>
      <c r="G60" s="144"/>
      <c r="H60" s="189"/>
      <c r="I60" s="192"/>
      <c r="J60" s="178"/>
      <c r="K60" s="145" t="s">
        <v>59</v>
      </c>
      <c r="L60" s="146" t="s">
        <v>72</v>
      </c>
      <c r="M60" s="140" t="s">
        <v>59</v>
      </c>
      <c r="N60" s="148" t="s">
        <v>73</v>
      </c>
      <c r="O60" s="147" t="s">
        <v>254</v>
      </c>
      <c r="P60" s="149" t="s">
        <v>319</v>
      </c>
    </row>
    <row r="61" spans="2:16" x14ac:dyDescent="0.25">
      <c r="B61" s="181" t="s">
        <v>221</v>
      </c>
      <c r="C61" s="133" t="s">
        <v>56</v>
      </c>
      <c r="D61" s="184">
        <v>500000</v>
      </c>
      <c r="E61" s="181" t="s">
        <v>57</v>
      </c>
      <c r="F61" s="134"/>
      <c r="G61" s="135"/>
      <c r="H61" s="187" t="s">
        <v>274</v>
      </c>
      <c r="I61" s="190"/>
      <c r="J61" s="176" t="s">
        <v>60</v>
      </c>
      <c r="K61" s="179" t="s">
        <v>61</v>
      </c>
      <c r="L61" s="179"/>
      <c r="M61" s="179"/>
      <c r="N61" s="179"/>
      <c r="O61" s="179"/>
      <c r="P61" s="180"/>
    </row>
    <row r="62" spans="2:16" ht="26.4" x14ac:dyDescent="0.3">
      <c r="B62" s="182"/>
      <c r="C62" s="136" t="s">
        <v>62</v>
      </c>
      <c r="D62" s="185"/>
      <c r="E62" s="182"/>
      <c r="F62" s="137" t="s">
        <v>63</v>
      </c>
      <c r="G62" s="138"/>
      <c r="H62" s="188"/>
      <c r="I62" s="191"/>
      <c r="J62" s="177"/>
      <c r="K62" s="139" t="s">
        <v>59</v>
      </c>
      <c r="L62" s="123" t="s">
        <v>64</v>
      </c>
      <c r="M62" s="140"/>
      <c r="N62" s="128" t="s">
        <v>65</v>
      </c>
      <c r="O62" s="140"/>
      <c r="P62" s="141" t="s">
        <v>66</v>
      </c>
    </row>
    <row r="63" spans="2:16" ht="26.4" x14ac:dyDescent="0.3">
      <c r="B63" s="182"/>
      <c r="C63" s="136"/>
      <c r="D63" s="185"/>
      <c r="E63" s="182"/>
      <c r="F63" s="137"/>
      <c r="G63" s="138"/>
      <c r="H63" s="188"/>
      <c r="I63" s="191"/>
      <c r="J63" s="177"/>
      <c r="K63" s="139" t="s">
        <v>59</v>
      </c>
      <c r="L63" s="123" t="s">
        <v>69</v>
      </c>
      <c r="M63" s="140"/>
      <c r="N63" s="128" t="s">
        <v>70</v>
      </c>
      <c r="O63" s="140"/>
      <c r="P63" s="141" t="s">
        <v>71</v>
      </c>
    </row>
    <row r="64" spans="2:16" ht="26.4" thickBot="1" x14ac:dyDescent="0.35">
      <c r="B64" s="183"/>
      <c r="C64" s="142"/>
      <c r="D64" s="186"/>
      <c r="E64" s="183"/>
      <c r="F64" s="143"/>
      <c r="G64" s="144"/>
      <c r="H64" s="189"/>
      <c r="I64" s="192"/>
      <c r="J64" s="178"/>
      <c r="K64" s="145" t="s">
        <v>59</v>
      </c>
      <c r="L64" s="146" t="s">
        <v>72</v>
      </c>
      <c r="M64" s="140"/>
      <c r="N64" s="148" t="s">
        <v>73</v>
      </c>
      <c r="O64" s="147"/>
      <c r="P64" s="149" t="s">
        <v>272</v>
      </c>
    </row>
    <row r="65" spans="2:16" x14ac:dyDescent="0.25">
      <c r="B65" s="181" t="s">
        <v>247</v>
      </c>
      <c r="C65" s="133" t="s">
        <v>56</v>
      </c>
      <c r="D65" s="184">
        <v>12740</v>
      </c>
      <c r="E65" s="181" t="s">
        <v>57</v>
      </c>
      <c r="F65" s="134"/>
      <c r="G65" s="135"/>
      <c r="H65" s="187" t="s">
        <v>278</v>
      </c>
      <c r="I65" s="190"/>
      <c r="J65" s="176" t="s">
        <v>60</v>
      </c>
      <c r="K65" s="179" t="s">
        <v>61</v>
      </c>
      <c r="L65" s="179"/>
      <c r="M65" s="179"/>
      <c r="N65" s="179"/>
      <c r="O65" s="179"/>
      <c r="P65" s="180"/>
    </row>
    <row r="66" spans="2:16" ht="25.8" x14ac:dyDescent="0.3">
      <c r="B66" s="182"/>
      <c r="C66" s="136" t="s">
        <v>62</v>
      </c>
      <c r="D66" s="185"/>
      <c r="E66" s="182"/>
      <c r="F66" s="137" t="s">
        <v>202</v>
      </c>
      <c r="G66" s="138"/>
      <c r="H66" s="188"/>
      <c r="I66" s="191"/>
      <c r="J66" s="177"/>
      <c r="K66" s="139"/>
      <c r="L66" s="123" t="s">
        <v>64</v>
      </c>
      <c r="M66" s="140"/>
      <c r="N66" s="128" t="s">
        <v>65</v>
      </c>
      <c r="O66" s="140"/>
      <c r="P66" s="141" t="s">
        <v>66</v>
      </c>
    </row>
    <row r="67" spans="2:16" ht="26.4" x14ac:dyDescent="0.3">
      <c r="B67" s="182"/>
      <c r="C67" s="136" t="s">
        <v>67</v>
      </c>
      <c r="D67" s="185"/>
      <c r="E67" s="182"/>
      <c r="F67" s="137" t="s">
        <v>68</v>
      </c>
      <c r="G67" s="138"/>
      <c r="H67" s="188"/>
      <c r="I67" s="191"/>
      <c r="J67" s="177"/>
      <c r="K67" s="139"/>
      <c r="L67" s="123" t="s">
        <v>69</v>
      </c>
      <c r="M67" s="140"/>
      <c r="N67" s="128" t="s">
        <v>70</v>
      </c>
      <c r="O67" s="140"/>
      <c r="P67" s="141" t="s">
        <v>71</v>
      </c>
    </row>
    <row r="68" spans="2:16" ht="27" thickBot="1" x14ac:dyDescent="0.35">
      <c r="B68" s="183"/>
      <c r="C68" s="142"/>
      <c r="D68" s="186"/>
      <c r="E68" s="183"/>
      <c r="F68" s="143"/>
      <c r="G68" s="144"/>
      <c r="H68" s="189"/>
      <c r="I68" s="192"/>
      <c r="J68" s="178"/>
      <c r="K68" s="145"/>
      <c r="L68" s="146" t="s">
        <v>72</v>
      </c>
      <c r="M68" s="140"/>
      <c r="N68" s="148" t="s">
        <v>73</v>
      </c>
      <c r="O68" s="147" t="s">
        <v>254</v>
      </c>
      <c r="P68" s="149" t="s">
        <v>279</v>
      </c>
    </row>
    <row r="69" spans="2:16" x14ac:dyDescent="0.25">
      <c r="B69" s="181" t="s">
        <v>247</v>
      </c>
      <c r="C69" s="133" t="s">
        <v>56</v>
      </c>
      <c r="D69" s="184">
        <v>19200</v>
      </c>
      <c r="E69" s="181" t="s">
        <v>57</v>
      </c>
      <c r="F69" s="134"/>
      <c r="G69" s="135"/>
      <c r="H69" s="187" t="s">
        <v>280</v>
      </c>
      <c r="I69" s="190"/>
      <c r="J69" s="176" t="s">
        <v>60</v>
      </c>
      <c r="K69" s="179" t="s">
        <v>61</v>
      </c>
      <c r="L69" s="179"/>
      <c r="M69" s="179"/>
      <c r="N69" s="179"/>
      <c r="O69" s="179"/>
      <c r="P69" s="180"/>
    </row>
    <row r="70" spans="2:16" ht="25.8" x14ac:dyDescent="0.3">
      <c r="B70" s="182"/>
      <c r="C70" s="136" t="s">
        <v>62</v>
      </c>
      <c r="D70" s="185"/>
      <c r="E70" s="182"/>
      <c r="F70" s="137" t="s">
        <v>202</v>
      </c>
      <c r="G70" s="138"/>
      <c r="H70" s="188"/>
      <c r="I70" s="191"/>
      <c r="J70" s="177"/>
      <c r="K70" s="139"/>
      <c r="L70" s="123" t="s">
        <v>64</v>
      </c>
      <c r="M70" s="140"/>
      <c r="N70" s="128" t="s">
        <v>65</v>
      </c>
      <c r="O70" s="140"/>
      <c r="P70" s="141" t="s">
        <v>66</v>
      </c>
    </row>
    <row r="71" spans="2:16" ht="26.4" x14ac:dyDescent="0.3">
      <c r="B71" s="182"/>
      <c r="C71" s="136" t="s">
        <v>67</v>
      </c>
      <c r="D71" s="185"/>
      <c r="E71" s="182"/>
      <c r="F71" s="137" t="s">
        <v>68</v>
      </c>
      <c r="G71" s="138"/>
      <c r="H71" s="188"/>
      <c r="I71" s="191"/>
      <c r="J71" s="177"/>
      <c r="K71" s="139"/>
      <c r="L71" s="123" t="s">
        <v>69</v>
      </c>
      <c r="M71" s="140"/>
      <c r="N71" s="128" t="s">
        <v>70</v>
      </c>
      <c r="O71" s="140"/>
      <c r="P71" s="141" t="s">
        <v>71</v>
      </c>
    </row>
    <row r="72" spans="2:16" ht="27" thickBot="1" x14ac:dyDescent="0.35">
      <c r="B72" s="183"/>
      <c r="C72" s="142"/>
      <c r="D72" s="186"/>
      <c r="E72" s="183"/>
      <c r="F72" s="143"/>
      <c r="G72" s="144"/>
      <c r="H72" s="189"/>
      <c r="I72" s="192"/>
      <c r="J72" s="178"/>
      <c r="K72" s="145"/>
      <c r="L72" s="146" t="s">
        <v>72</v>
      </c>
      <c r="M72" s="140"/>
      <c r="N72" s="148" t="s">
        <v>73</v>
      </c>
      <c r="O72" s="147" t="s">
        <v>254</v>
      </c>
      <c r="P72" s="149" t="s">
        <v>279</v>
      </c>
    </row>
    <row r="73" spans="2:16" x14ac:dyDescent="0.25">
      <c r="B73" s="181" t="s">
        <v>247</v>
      </c>
      <c r="C73" s="133" t="s">
        <v>56</v>
      </c>
      <c r="D73" s="184">
        <v>41000</v>
      </c>
      <c r="E73" s="181" t="s">
        <v>189</v>
      </c>
      <c r="F73" s="134"/>
      <c r="G73" s="135"/>
      <c r="H73" s="187" t="s">
        <v>281</v>
      </c>
      <c r="I73" s="190" t="s">
        <v>254</v>
      </c>
      <c r="J73" s="176" t="s">
        <v>60</v>
      </c>
      <c r="K73" s="179" t="s">
        <v>61</v>
      </c>
      <c r="L73" s="179"/>
      <c r="M73" s="179"/>
      <c r="N73" s="179"/>
      <c r="O73" s="179"/>
      <c r="P73" s="180"/>
    </row>
    <row r="74" spans="2:16" ht="25.8" x14ac:dyDescent="0.3">
      <c r="B74" s="182"/>
      <c r="C74" s="136" t="s">
        <v>56</v>
      </c>
      <c r="D74" s="185"/>
      <c r="E74" s="182"/>
      <c r="F74" s="137" t="s">
        <v>187</v>
      </c>
      <c r="G74" s="138"/>
      <c r="H74" s="188"/>
      <c r="I74" s="191"/>
      <c r="J74" s="177"/>
      <c r="K74" s="139" t="s">
        <v>254</v>
      </c>
      <c r="L74" s="123" t="s">
        <v>64</v>
      </c>
      <c r="M74" s="140" t="s">
        <v>254</v>
      </c>
      <c r="N74" s="128" t="s">
        <v>65</v>
      </c>
      <c r="O74" s="140" t="s">
        <v>254</v>
      </c>
      <c r="P74" s="141" t="s">
        <v>66</v>
      </c>
    </row>
    <row r="75" spans="2:16" ht="26.4" x14ac:dyDescent="0.3">
      <c r="B75" s="182"/>
      <c r="C75" s="136" t="s">
        <v>56</v>
      </c>
      <c r="D75" s="185"/>
      <c r="E75" s="182"/>
      <c r="F75" s="137"/>
      <c r="G75" s="138"/>
      <c r="H75" s="188"/>
      <c r="I75" s="191"/>
      <c r="J75" s="177"/>
      <c r="K75" s="139" t="s">
        <v>254</v>
      </c>
      <c r="L75" s="123" t="s">
        <v>69</v>
      </c>
      <c r="M75" s="140" t="s">
        <v>254</v>
      </c>
      <c r="N75" s="128" t="s">
        <v>70</v>
      </c>
      <c r="O75" s="140" t="s">
        <v>254</v>
      </c>
      <c r="P75" s="141" t="s">
        <v>71</v>
      </c>
    </row>
    <row r="76" spans="2:16" ht="27" thickBot="1" x14ac:dyDescent="0.35">
      <c r="B76" s="183"/>
      <c r="C76" s="142"/>
      <c r="D76" s="186"/>
      <c r="E76" s="183"/>
      <c r="F76" s="143"/>
      <c r="G76" s="144"/>
      <c r="H76" s="189"/>
      <c r="I76" s="192"/>
      <c r="J76" s="178"/>
      <c r="K76" s="145" t="s">
        <v>254</v>
      </c>
      <c r="L76" s="146" t="s">
        <v>72</v>
      </c>
      <c r="M76" s="140" t="s">
        <v>254</v>
      </c>
      <c r="N76" s="148" t="s">
        <v>73</v>
      </c>
      <c r="O76" s="147"/>
      <c r="P76" s="149" t="s">
        <v>279</v>
      </c>
    </row>
  </sheetData>
  <sheetProtection sheet="1" objects="1" scenarios="1"/>
  <mergeCells count="129">
    <mergeCell ref="B73:B76"/>
    <mergeCell ref="D73:D76"/>
    <mergeCell ref="E73:E76"/>
    <mergeCell ref="H73:H76"/>
    <mergeCell ref="I73:I76"/>
    <mergeCell ref="J73:J76"/>
    <mergeCell ref="K73:P73"/>
    <mergeCell ref="B65:B68"/>
    <mergeCell ref="D65:D68"/>
    <mergeCell ref="E65:E68"/>
    <mergeCell ref="H65:H68"/>
    <mergeCell ref="I65:I68"/>
    <mergeCell ref="J65:J68"/>
    <mergeCell ref="K65:P65"/>
    <mergeCell ref="B69:B72"/>
    <mergeCell ref="D69:D72"/>
    <mergeCell ref="E69:E72"/>
    <mergeCell ref="H69:H72"/>
    <mergeCell ref="I69:I72"/>
    <mergeCell ref="J69:J72"/>
    <mergeCell ref="K69:P69"/>
    <mergeCell ref="J19:J22"/>
    <mergeCell ref="K19:P19"/>
    <mergeCell ref="B19:B22"/>
    <mergeCell ref="D19:D22"/>
    <mergeCell ref="E19:E22"/>
    <mergeCell ref="H19:H22"/>
    <mergeCell ref="I19:I22"/>
    <mergeCell ref="B61:B64"/>
    <mergeCell ref="D61:D64"/>
    <mergeCell ref="E61:E64"/>
    <mergeCell ref="H61:H64"/>
    <mergeCell ref="I61:I64"/>
    <mergeCell ref="J61:J64"/>
    <mergeCell ref="K61:P61"/>
    <mergeCell ref="J24:J27"/>
    <mergeCell ref="K24:P24"/>
    <mergeCell ref="B29:B32"/>
    <mergeCell ref="D29:D32"/>
    <mergeCell ref="E29:E32"/>
    <mergeCell ref="H29:H32"/>
    <mergeCell ref="I29:I32"/>
    <mergeCell ref="J29:J32"/>
    <mergeCell ref="K29:P29"/>
    <mergeCell ref="B24:B27"/>
    <mergeCell ref="J7:J10"/>
    <mergeCell ref="K7:P7"/>
    <mergeCell ref="B7:B10"/>
    <mergeCell ref="D7:D10"/>
    <mergeCell ref="E7:E10"/>
    <mergeCell ref="H7:H10"/>
    <mergeCell ref="I7:I10"/>
    <mergeCell ref="J15:J18"/>
    <mergeCell ref="K15:P15"/>
    <mergeCell ref="B11:B14"/>
    <mergeCell ref="D11:D14"/>
    <mergeCell ref="E11:E14"/>
    <mergeCell ref="H11:H14"/>
    <mergeCell ref="I11:I14"/>
    <mergeCell ref="J11:J14"/>
    <mergeCell ref="K11:P11"/>
    <mergeCell ref="B15:B18"/>
    <mergeCell ref="D15:D18"/>
    <mergeCell ref="E15:E18"/>
    <mergeCell ref="H15:H18"/>
    <mergeCell ref="I15:I18"/>
    <mergeCell ref="I2:P2"/>
    <mergeCell ref="B1:P1"/>
    <mergeCell ref="K3:P3"/>
    <mergeCell ref="I3:I6"/>
    <mergeCell ref="J3:J6"/>
    <mergeCell ref="B3:B6"/>
    <mergeCell ref="D3:D6"/>
    <mergeCell ref="E3:E6"/>
    <mergeCell ref="H3:H6"/>
    <mergeCell ref="F2:G2"/>
    <mergeCell ref="D24:D27"/>
    <mergeCell ref="E24:E27"/>
    <mergeCell ref="H24:H27"/>
    <mergeCell ref="I24:I27"/>
    <mergeCell ref="J33:J36"/>
    <mergeCell ref="K33:P33"/>
    <mergeCell ref="B37:B40"/>
    <mergeCell ref="D37:D40"/>
    <mergeCell ref="E37:E40"/>
    <mergeCell ref="H37:H40"/>
    <mergeCell ref="I37:I40"/>
    <mergeCell ref="J37:J40"/>
    <mergeCell ref="K37:P37"/>
    <mergeCell ref="B33:B36"/>
    <mergeCell ref="D33:D36"/>
    <mergeCell ref="E33:E36"/>
    <mergeCell ref="H33:H36"/>
    <mergeCell ref="I33:I36"/>
    <mergeCell ref="J41:J44"/>
    <mergeCell ref="K41:P41"/>
    <mergeCell ref="B45:B48"/>
    <mergeCell ref="D45:D48"/>
    <mergeCell ref="E45:E48"/>
    <mergeCell ref="H45:H48"/>
    <mergeCell ref="I45:I48"/>
    <mergeCell ref="J45:J48"/>
    <mergeCell ref="K45:P45"/>
    <mergeCell ref="B41:B44"/>
    <mergeCell ref="D41:D44"/>
    <mergeCell ref="E41:E44"/>
    <mergeCell ref="H41:H44"/>
    <mergeCell ref="I41:I44"/>
    <mergeCell ref="J57:J60"/>
    <mergeCell ref="K57:P57"/>
    <mergeCell ref="B57:B60"/>
    <mergeCell ref="D57:D60"/>
    <mergeCell ref="E57:E60"/>
    <mergeCell ref="H57:H60"/>
    <mergeCell ref="I57:I60"/>
    <mergeCell ref="J49:J52"/>
    <mergeCell ref="K49:P49"/>
    <mergeCell ref="B53:B56"/>
    <mergeCell ref="D53:D56"/>
    <mergeCell ref="E53:E56"/>
    <mergeCell ref="H53:H56"/>
    <mergeCell ref="I53:I56"/>
    <mergeCell ref="J53:J56"/>
    <mergeCell ref="K53:P53"/>
    <mergeCell ref="B49:B52"/>
    <mergeCell ref="D49:D52"/>
    <mergeCell ref="E49:E52"/>
    <mergeCell ref="H49:H52"/>
    <mergeCell ref="I49:I52"/>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Lists!$A$2:$A$41</xm:f>
          </x14:formula1>
          <xm:sqref>B3 B7 B15 B11 B19 B24 B29 B33 B37 B41 B45 B49 B53 B57 B61 B65 B69 B73</xm:sqref>
        </x14:dataValidation>
        <x14:dataValidation type="list" allowBlank="1" showInputMessage="1" showErrorMessage="1" xr:uid="{00000000-0002-0000-0200-000001000000}">
          <x14:formula1>
            <xm:f>Lists!$B$2:$B$5</xm:f>
          </x14:formula1>
          <xm:sqref>E3 E7 E15 E11 E19 E24 E29 E33 E37 E41 E45 E49 E53 E57 E61 E65 E69 E73</xm:sqref>
        </x14:dataValidation>
        <x14:dataValidation type="list" allowBlank="1" showInputMessage="1" showErrorMessage="1" xr:uid="{00000000-0002-0000-0200-000002000000}">
          <x14:formula1>
            <xm:f>Lists!$F$2:$F$5</xm:f>
          </x14:formula1>
          <xm:sqref>C3:C22 C24:C27 C29:C76</xm:sqref>
        </x14:dataValidation>
        <x14:dataValidation type="list" allowBlank="1" showInputMessage="1" showErrorMessage="1" xr:uid="{00000000-0002-0000-0200-000003000000}">
          <x14:formula1>
            <xm:f>Lists!$H$2:$H$8</xm:f>
          </x14:formula1>
          <xm:sqref>F3:G22 F24:G27 F29:G76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56"/>
  <sheetViews>
    <sheetView topLeftCell="A32" zoomScaleNormal="100" workbookViewId="0">
      <selection activeCell="B40" sqref="B40:C40"/>
    </sheetView>
  </sheetViews>
  <sheetFormatPr defaultColWidth="9.109375" defaultRowHeight="14.4" x14ac:dyDescent="0.3"/>
  <cols>
    <col min="1" max="1" width="2.33203125" customWidth="1"/>
    <col min="2" max="2" width="60" style="1" customWidth="1"/>
    <col min="3" max="3" width="31.44140625" style="1" customWidth="1"/>
    <col min="4" max="4" width="41" style="1" bestFit="1" customWidth="1"/>
    <col min="5" max="5" width="6.6640625" style="83" customWidth="1"/>
    <col min="6" max="38" width="9.109375" style="93"/>
    <col min="39" max="16384" width="9.109375" style="1"/>
  </cols>
  <sheetData>
    <row r="1" spans="1:38" ht="15" thickBot="1" x14ac:dyDescent="0.35">
      <c r="B1" s="202" t="s">
        <v>75</v>
      </c>
      <c r="C1" s="202"/>
      <c r="D1" s="202"/>
      <c r="E1" s="92"/>
    </row>
    <row r="2" spans="1:38" ht="16.5" customHeight="1" thickBot="1" x14ac:dyDescent="0.35">
      <c r="B2" s="212" t="s">
        <v>76</v>
      </c>
      <c r="C2" s="213"/>
      <c r="D2" s="214"/>
    </row>
    <row r="3" spans="1:38" x14ac:dyDescent="0.3">
      <c r="B3" s="203" t="s">
        <v>77</v>
      </c>
      <c r="C3" s="205" t="s">
        <v>78</v>
      </c>
      <c r="D3" s="206"/>
    </row>
    <row r="4" spans="1:38" ht="31.2" customHeight="1" x14ac:dyDescent="0.3">
      <c r="B4" s="204"/>
      <c r="C4" s="152" t="s">
        <v>79</v>
      </c>
      <c r="D4" s="153" t="s">
        <v>80</v>
      </c>
      <c r="E4" s="92"/>
    </row>
    <row r="5" spans="1:38" ht="27" customHeight="1" x14ac:dyDescent="0.3">
      <c r="B5" s="117">
        <v>712</v>
      </c>
      <c r="C5" s="111">
        <v>150</v>
      </c>
      <c r="D5" s="157">
        <f>C5/B5</f>
        <v>0.21067415730337077</v>
      </c>
      <c r="F5" s="158"/>
    </row>
    <row r="6" spans="1:38" ht="29.25" customHeight="1" x14ac:dyDescent="0.3">
      <c r="B6" s="207" t="s">
        <v>81</v>
      </c>
      <c r="C6" s="208"/>
      <c r="D6" s="209"/>
    </row>
    <row r="7" spans="1:38" s="5" customFormat="1" ht="42" customHeight="1" x14ac:dyDescent="0.3">
      <c r="A7"/>
      <c r="B7" s="210" t="s">
        <v>82</v>
      </c>
      <c r="C7" s="211"/>
      <c r="D7" s="116" t="s">
        <v>83</v>
      </c>
      <c r="E7" s="84"/>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row>
    <row r="8" spans="1:38" s="75" customFormat="1" ht="84.75" customHeight="1" thickBot="1" x14ac:dyDescent="0.35">
      <c r="A8"/>
      <c r="B8" s="215" t="s">
        <v>303</v>
      </c>
      <c r="C8" s="216"/>
      <c r="D8" s="120" t="s">
        <v>306</v>
      </c>
      <c r="E8" s="85"/>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row>
    <row r="9" spans="1:38" s="75" customFormat="1" ht="25.2" customHeight="1" thickBot="1" x14ac:dyDescent="0.35">
      <c r="A9"/>
      <c r="B9" s="95"/>
      <c r="C9" s="95"/>
      <c r="D9" s="95"/>
      <c r="E9" s="85"/>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row>
    <row r="10" spans="1:38" ht="16.5" customHeight="1" thickBot="1" x14ac:dyDescent="0.35">
      <c r="B10" s="212" t="s">
        <v>84</v>
      </c>
      <c r="C10" s="213"/>
      <c r="D10" s="214"/>
    </row>
    <row r="11" spans="1:38" x14ac:dyDescent="0.3">
      <c r="B11" s="203" t="s">
        <v>85</v>
      </c>
      <c r="C11" s="205" t="s">
        <v>78</v>
      </c>
      <c r="D11" s="206"/>
      <c r="E11" s="92"/>
    </row>
    <row r="12" spans="1:38" ht="31.95" customHeight="1" x14ac:dyDescent="0.3">
      <c r="B12" s="204"/>
      <c r="C12" s="152" t="s">
        <v>86</v>
      </c>
      <c r="D12" s="151" t="s">
        <v>87</v>
      </c>
      <c r="E12" s="92"/>
    </row>
    <row r="13" spans="1:38" ht="27" customHeight="1" x14ac:dyDescent="0.3">
      <c r="B13" s="118">
        <v>687</v>
      </c>
      <c r="C13" s="112">
        <v>69</v>
      </c>
      <c r="D13" s="166">
        <v>-0.1</v>
      </c>
      <c r="E13" s="92"/>
    </row>
    <row r="14" spans="1:38" ht="29.25" customHeight="1" x14ac:dyDescent="0.3">
      <c r="B14" s="207" t="s">
        <v>81</v>
      </c>
      <c r="C14" s="208"/>
      <c r="D14" s="209"/>
    </row>
    <row r="15" spans="1:38" s="5" customFormat="1" ht="42" customHeight="1" x14ac:dyDescent="0.3">
      <c r="A15"/>
      <c r="B15" s="210" t="s">
        <v>82</v>
      </c>
      <c r="C15" s="211"/>
      <c r="D15" s="116" t="s">
        <v>83</v>
      </c>
      <c r="E15" s="94"/>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row>
    <row r="16" spans="1:38" s="75" customFormat="1" ht="84.75" customHeight="1" thickBot="1" x14ac:dyDescent="0.35">
      <c r="A16"/>
      <c r="B16" s="215" t="s">
        <v>299</v>
      </c>
      <c r="C16" s="216"/>
      <c r="D16" s="120" t="s">
        <v>307</v>
      </c>
      <c r="E16" s="97"/>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row>
    <row r="17" spans="1:38" ht="25.95" customHeight="1" thickBot="1" x14ac:dyDescent="0.35">
      <c r="A17" s="79"/>
      <c r="B17" s="80"/>
      <c r="C17" s="80"/>
      <c r="D17" s="80"/>
      <c r="E17" s="86"/>
      <c r="F17" s="110"/>
    </row>
    <row r="18" spans="1:38" ht="16.5" customHeight="1" thickBot="1" x14ac:dyDescent="0.35">
      <c r="B18" s="212" t="s">
        <v>88</v>
      </c>
      <c r="C18" s="213"/>
      <c r="D18" s="214"/>
    </row>
    <row r="19" spans="1:38" x14ac:dyDescent="0.3">
      <c r="B19" s="219" t="s">
        <v>89</v>
      </c>
      <c r="C19" s="220" t="s">
        <v>78</v>
      </c>
      <c r="D19" s="221"/>
    </row>
    <row r="20" spans="1:38" ht="31.95" customHeight="1" x14ac:dyDescent="0.3">
      <c r="B20" s="207"/>
      <c r="C20" s="154" t="s">
        <v>86</v>
      </c>
      <c r="D20" s="151" t="s">
        <v>87</v>
      </c>
    </row>
    <row r="21" spans="1:38" ht="27" customHeight="1" x14ac:dyDescent="0.3">
      <c r="B21" s="115">
        <v>404</v>
      </c>
      <c r="C21" s="7">
        <v>81</v>
      </c>
      <c r="D21" s="167">
        <v>0.2</v>
      </c>
    </row>
    <row r="22" spans="1:38" ht="29.25" customHeight="1" x14ac:dyDescent="0.3">
      <c r="B22" s="207" t="s">
        <v>81</v>
      </c>
      <c r="C22" s="208"/>
      <c r="D22" s="209"/>
    </row>
    <row r="23" spans="1:38" s="5" customFormat="1" ht="42" customHeight="1" x14ac:dyDescent="0.3">
      <c r="A23"/>
      <c r="B23" s="210" t="s">
        <v>82</v>
      </c>
      <c r="C23" s="211"/>
      <c r="D23" s="116" t="s">
        <v>83</v>
      </c>
      <c r="E23" s="8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row>
    <row r="24" spans="1:38" s="75" customFormat="1" ht="84.75" customHeight="1" thickBot="1" x14ac:dyDescent="0.35">
      <c r="A24"/>
      <c r="B24" s="217" t="s">
        <v>302</v>
      </c>
      <c r="C24" s="218"/>
      <c r="D24" s="170" t="s">
        <v>310</v>
      </c>
      <c r="E24" s="85"/>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row>
    <row r="25" spans="1:38" ht="25.95" customHeight="1" thickBot="1" x14ac:dyDescent="0.35"/>
    <row r="26" spans="1:38" ht="16.5" customHeight="1" thickBot="1" x14ac:dyDescent="0.35">
      <c r="B26" s="212" t="s">
        <v>90</v>
      </c>
      <c r="C26" s="213"/>
      <c r="D26" s="214"/>
    </row>
    <row r="27" spans="1:38" x14ac:dyDescent="0.3">
      <c r="B27" s="219" t="s">
        <v>91</v>
      </c>
      <c r="C27" s="220" t="s">
        <v>78</v>
      </c>
      <c r="D27" s="221"/>
    </row>
    <row r="28" spans="1:38" ht="31.95" customHeight="1" x14ac:dyDescent="0.3">
      <c r="B28" s="207"/>
      <c r="C28" s="154" t="s">
        <v>92</v>
      </c>
      <c r="D28" s="151" t="s">
        <v>93</v>
      </c>
    </row>
    <row r="29" spans="1:38" ht="29.25" customHeight="1" x14ac:dyDescent="0.3">
      <c r="B29" s="118">
        <v>358</v>
      </c>
      <c r="C29" s="112">
        <v>36</v>
      </c>
      <c r="D29" s="166">
        <v>0.1</v>
      </c>
    </row>
    <row r="30" spans="1:38" ht="29.25" customHeight="1" x14ac:dyDescent="0.3">
      <c r="B30" s="207" t="s">
        <v>81</v>
      </c>
      <c r="C30" s="208"/>
      <c r="D30" s="209"/>
    </row>
    <row r="31" spans="1:38" s="5" customFormat="1" ht="42" customHeight="1" x14ac:dyDescent="0.3">
      <c r="A31"/>
      <c r="B31" s="210" t="s">
        <v>82</v>
      </c>
      <c r="C31" s="211"/>
      <c r="D31" s="116" t="s">
        <v>83</v>
      </c>
      <c r="E31" s="84"/>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row>
    <row r="32" spans="1:38" s="75" customFormat="1" ht="84.75" customHeight="1" thickBot="1" x14ac:dyDescent="0.35">
      <c r="A32"/>
      <c r="B32" s="215" t="s">
        <v>300</v>
      </c>
      <c r="C32" s="216"/>
      <c r="D32" s="120" t="s">
        <v>311</v>
      </c>
      <c r="E32" s="85"/>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row>
    <row r="33" spans="1:38" ht="25.95" customHeight="1" thickBot="1" x14ac:dyDescent="0.35"/>
    <row r="34" spans="1:38" ht="16.5" customHeight="1" thickBot="1" x14ac:dyDescent="0.35">
      <c r="B34" s="212" t="s">
        <v>94</v>
      </c>
      <c r="C34" s="213"/>
      <c r="D34" s="214"/>
    </row>
    <row r="35" spans="1:38" ht="23.25" customHeight="1" x14ac:dyDescent="0.3">
      <c r="B35" s="219" t="s">
        <v>250</v>
      </c>
      <c r="C35" s="220" t="s">
        <v>78</v>
      </c>
      <c r="D35" s="221"/>
      <c r="E35" s="92"/>
    </row>
    <row r="36" spans="1:38" ht="45.6" customHeight="1" x14ac:dyDescent="0.3">
      <c r="B36" s="207"/>
      <c r="C36" s="150" t="s">
        <v>95</v>
      </c>
      <c r="D36" s="151" t="s">
        <v>96</v>
      </c>
      <c r="E36" s="92"/>
    </row>
    <row r="37" spans="1:38" ht="29.25" customHeight="1" x14ac:dyDescent="0.3">
      <c r="B37" s="118">
        <v>93</v>
      </c>
      <c r="C37" s="112" t="s">
        <v>301</v>
      </c>
      <c r="D37" s="119" t="s">
        <v>276</v>
      </c>
      <c r="E37" s="113"/>
      <c r="F37" s="114"/>
      <c r="G37" s="114"/>
      <c r="H37" s="114"/>
      <c r="I37" s="114"/>
    </row>
    <row r="38" spans="1:38" ht="29.25" customHeight="1" x14ac:dyDescent="0.3">
      <c r="B38" s="207" t="s">
        <v>81</v>
      </c>
      <c r="C38" s="208"/>
      <c r="D38" s="209"/>
    </row>
    <row r="39" spans="1:38" s="5" customFormat="1" ht="42" customHeight="1" x14ac:dyDescent="0.3">
      <c r="A39"/>
      <c r="B39" s="210" t="s">
        <v>82</v>
      </c>
      <c r="C39" s="211"/>
      <c r="D39" s="116" t="s">
        <v>83</v>
      </c>
      <c r="E39" s="84"/>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row>
    <row r="40" spans="1:38" s="75" customFormat="1" ht="84.75" customHeight="1" thickBot="1" x14ac:dyDescent="0.35">
      <c r="A40"/>
      <c r="B40" s="215" t="s">
        <v>321</v>
      </c>
      <c r="C40" s="216"/>
      <c r="D40" s="120" t="s">
        <v>312</v>
      </c>
      <c r="E40" s="85"/>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row>
    <row r="41" spans="1:38" ht="25.95" customHeight="1" thickBot="1" x14ac:dyDescent="0.35"/>
    <row r="42" spans="1:38" ht="16.5" customHeight="1" thickBot="1" x14ac:dyDescent="0.35">
      <c r="B42" s="212" t="s">
        <v>97</v>
      </c>
      <c r="C42" s="213"/>
      <c r="D42" s="214"/>
    </row>
    <row r="43" spans="1:38" x14ac:dyDescent="0.3">
      <c r="B43" s="219" t="s">
        <v>98</v>
      </c>
      <c r="C43" s="220" t="s">
        <v>78</v>
      </c>
      <c r="D43" s="221"/>
    </row>
    <row r="44" spans="1:38" ht="31.2" customHeight="1" x14ac:dyDescent="0.3">
      <c r="B44" s="207"/>
      <c r="C44" s="150" t="s">
        <v>99</v>
      </c>
      <c r="D44" s="151" t="s">
        <v>96</v>
      </c>
      <c r="E44" s="92"/>
    </row>
    <row r="45" spans="1:38" ht="30.75" customHeight="1" x14ac:dyDescent="0.3">
      <c r="B45" s="159">
        <v>0.12</v>
      </c>
      <c r="C45" s="168">
        <v>0.03</v>
      </c>
      <c r="D45" s="166">
        <v>0.25</v>
      </c>
      <c r="E45" s="92"/>
    </row>
    <row r="46" spans="1:38" ht="29.25" customHeight="1" x14ac:dyDescent="0.3">
      <c r="B46" s="207" t="s">
        <v>81</v>
      </c>
      <c r="C46" s="208"/>
      <c r="D46" s="209"/>
      <c r="F46" s="93" t="s">
        <v>309</v>
      </c>
    </row>
    <row r="47" spans="1:38" s="5" customFormat="1" ht="42" customHeight="1" x14ac:dyDescent="0.3">
      <c r="A47"/>
      <c r="B47" s="210" t="s">
        <v>82</v>
      </c>
      <c r="C47" s="211"/>
      <c r="D47" s="116" t="s">
        <v>83</v>
      </c>
      <c r="E47" s="83"/>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row>
    <row r="48" spans="1:38" s="75" customFormat="1" ht="84.75" customHeight="1" thickBot="1" x14ac:dyDescent="0.35">
      <c r="A48"/>
      <c r="B48" s="215" t="s">
        <v>314</v>
      </c>
      <c r="C48" s="216"/>
      <c r="D48" s="120" t="s">
        <v>313</v>
      </c>
      <c r="E48" s="85"/>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row>
    <row r="49" spans="1:38" ht="25.95" customHeight="1" thickBot="1" x14ac:dyDescent="0.35"/>
    <row r="50" spans="1:38" ht="16.5" customHeight="1" thickBot="1" x14ac:dyDescent="0.35">
      <c r="B50" s="212" t="s">
        <v>100</v>
      </c>
      <c r="C50" s="213"/>
      <c r="D50" s="214"/>
    </row>
    <row r="51" spans="1:38" ht="17.25" customHeight="1" x14ac:dyDescent="0.3">
      <c r="B51" s="219" t="s">
        <v>101</v>
      </c>
      <c r="C51" s="220" t="s">
        <v>78</v>
      </c>
      <c r="D51" s="221"/>
    </row>
    <row r="52" spans="1:38" ht="41.25" customHeight="1" x14ac:dyDescent="0.3">
      <c r="B52" s="207"/>
      <c r="C52" s="150" t="s">
        <v>102</v>
      </c>
      <c r="D52" s="155" t="s">
        <v>103</v>
      </c>
    </row>
    <row r="53" spans="1:38" ht="27.6" customHeight="1" x14ac:dyDescent="0.3">
      <c r="B53" s="118">
        <v>0</v>
      </c>
      <c r="C53" s="112">
        <v>50</v>
      </c>
      <c r="D53" s="166">
        <v>1</v>
      </c>
    </row>
    <row r="54" spans="1:38" ht="29.25" customHeight="1" x14ac:dyDescent="0.3">
      <c r="B54" s="207" t="s">
        <v>81</v>
      </c>
      <c r="C54" s="208"/>
      <c r="D54" s="209"/>
    </row>
    <row r="55" spans="1:38" s="5" customFormat="1" ht="42" customHeight="1" x14ac:dyDescent="0.3">
      <c r="A55"/>
      <c r="B55" s="210" t="s">
        <v>82</v>
      </c>
      <c r="C55" s="211"/>
      <c r="D55" s="116" t="s">
        <v>83</v>
      </c>
      <c r="E55" s="84"/>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row>
    <row r="56" spans="1:38" s="75" customFormat="1" ht="84.75" customHeight="1" thickBot="1" x14ac:dyDescent="0.35">
      <c r="A56"/>
      <c r="B56" s="215" t="s">
        <v>277</v>
      </c>
      <c r="C56" s="216"/>
      <c r="D56" s="120" t="s">
        <v>315</v>
      </c>
      <c r="E56" s="85"/>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row>
  </sheetData>
  <sheetProtection sheet="1" objects="1" scenarios="1"/>
  <mergeCells count="43">
    <mergeCell ref="B34:D34"/>
    <mergeCell ref="B35:B36"/>
    <mergeCell ref="C35:D35"/>
    <mergeCell ref="B38:D38"/>
    <mergeCell ref="B42:D42"/>
    <mergeCell ref="B46:D46"/>
    <mergeCell ref="B39:C39"/>
    <mergeCell ref="B40:C40"/>
    <mergeCell ref="B56:C56"/>
    <mergeCell ref="B50:D50"/>
    <mergeCell ref="B51:B52"/>
    <mergeCell ref="C51:D51"/>
    <mergeCell ref="B54:D54"/>
    <mergeCell ref="B55:C55"/>
    <mergeCell ref="B47:C47"/>
    <mergeCell ref="B48:C48"/>
    <mergeCell ref="B43:B44"/>
    <mergeCell ref="C43:D43"/>
    <mergeCell ref="B16:C16"/>
    <mergeCell ref="B24:C24"/>
    <mergeCell ref="B23:C23"/>
    <mergeCell ref="B31:C31"/>
    <mergeCell ref="B32:C32"/>
    <mergeCell ref="B30:D30"/>
    <mergeCell ref="B18:D18"/>
    <mergeCell ref="B19:B20"/>
    <mergeCell ref="C19:D19"/>
    <mergeCell ref="B22:D22"/>
    <mergeCell ref="B26:D26"/>
    <mergeCell ref="B27:B28"/>
    <mergeCell ref="C27:D27"/>
    <mergeCell ref="B1:D1"/>
    <mergeCell ref="B11:B12"/>
    <mergeCell ref="C11:D11"/>
    <mergeCell ref="B14:D14"/>
    <mergeCell ref="B15:C15"/>
    <mergeCell ref="B10:D10"/>
    <mergeCell ref="B7:C7"/>
    <mergeCell ref="B8:C8"/>
    <mergeCell ref="B2:D2"/>
    <mergeCell ref="B3:B4"/>
    <mergeCell ref="C3:D3"/>
    <mergeCell ref="B6:D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30"/>
  <sheetViews>
    <sheetView topLeftCell="A17" zoomScaleNormal="100" workbookViewId="0">
      <selection activeCell="J30" sqref="J30"/>
    </sheetView>
  </sheetViews>
  <sheetFormatPr defaultColWidth="8.6640625" defaultRowHeight="14.4" x14ac:dyDescent="0.3"/>
  <cols>
    <col min="1" max="1" width="2.33203125" customWidth="1"/>
    <col min="2" max="2" width="33.6640625" customWidth="1"/>
    <col min="3" max="3" width="16.44140625" customWidth="1"/>
    <col min="4" max="4" width="12.109375" customWidth="1"/>
    <col min="5" max="5" width="12.6640625" customWidth="1"/>
    <col min="6" max="6" width="19.109375" customWidth="1"/>
    <col min="7" max="7" width="17.109375" customWidth="1"/>
    <col min="8" max="8" width="19.109375" customWidth="1"/>
    <col min="9" max="9" width="19" customWidth="1"/>
    <col min="10" max="10" width="30.109375" customWidth="1"/>
    <col min="11" max="11" width="35.33203125" customWidth="1"/>
    <col min="12" max="12" width="8.6640625" style="82"/>
    <col min="13" max="13" width="26.5546875" customWidth="1"/>
  </cols>
  <sheetData>
    <row r="1" spans="2:39" x14ac:dyDescent="0.3">
      <c r="B1" s="175" t="s">
        <v>35</v>
      </c>
      <c r="C1" s="175"/>
      <c r="D1" s="175"/>
      <c r="E1" s="175"/>
      <c r="F1" s="175"/>
      <c r="G1" s="175"/>
      <c r="H1" s="175"/>
      <c r="I1" s="175"/>
      <c r="J1" s="175"/>
      <c r="K1" s="175"/>
      <c r="L1" s="87"/>
      <c r="M1" s="91"/>
      <c r="N1" s="91"/>
      <c r="O1" s="91"/>
      <c r="P1" s="91"/>
      <c r="Q1" s="91"/>
      <c r="R1" s="91"/>
      <c r="S1" s="91"/>
      <c r="T1" s="91"/>
      <c r="U1" s="91"/>
      <c r="V1" s="91"/>
      <c r="W1" s="91"/>
      <c r="X1" s="91"/>
      <c r="Y1" s="91"/>
      <c r="Z1" s="91"/>
      <c r="AA1" s="91"/>
      <c r="AB1" s="91"/>
    </row>
    <row r="2" spans="2:39" s="109" customFormat="1" ht="50.4" x14ac:dyDescent="0.3">
      <c r="B2" s="105"/>
      <c r="C2" s="106" t="s">
        <v>36</v>
      </c>
      <c r="D2" s="106" t="s">
        <v>37</v>
      </c>
      <c r="E2" s="106" t="s">
        <v>38</v>
      </c>
      <c r="F2" s="106" t="s">
        <v>39</v>
      </c>
      <c r="G2" s="106" t="s">
        <v>40</v>
      </c>
      <c r="H2" s="106" t="s">
        <v>41</v>
      </c>
      <c r="I2" s="106" t="s">
        <v>42</v>
      </c>
      <c r="J2" s="106" t="s">
        <v>43</v>
      </c>
      <c r="K2" s="106" t="s">
        <v>44</v>
      </c>
      <c r="L2" s="107"/>
      <c r="M2" s="108"/>
      <c r="N2" s="108"/>
      <c r="O2" s="108"/>
      <c r="P2" s="108"/>
      <c r="Q2" s="108"/>
      <c r="R2" s="108"/>
      <c r="S2" s="108"/>
      <c r="T2" s="108"/>
      <c r="U2" s="108"/>
      <c r="V2" s="108"/>
      <c r="W2" s="108"/>
      <c r="X2" s="108"/>
      <c r="Y2" s="108"/>
      <c r="Z2" s="108"/>
      <c r="AA2" s="108"/>
      <c r="AB2" s="108"/>
    </row>
    <row r="3" spans="2:39" x14ac:dyDescent="0.3">
      <c r="B3" s="100" t="s">
        <v>45</v>
      </c>
      <c r="C3" s="100"/>
      <c r="D3" s="100"/>
      <c r="E3" s="100"/>
      <c r="F3" s="100"/>
      <c r="G3" s="100"/>
      <c r="H3" s="100"/>
      <c r="I3" s="100"/>
      <c r="J3" s="100"/>
      <c r="K3" s="100"/>
      <c r="L3" s="90"/>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row>
    <row r="4" spans="2:39" ht="27.45" customHeight="1" x14ac:dyDescent="0.3">
      <c r="B4" s="73" t="s">
        <v>8</v>
      </c>
      <c r="C4" s="164">
        <v>16</v>
      </c>
      <c r="D4" s="164">
        <v>146</v>
      </c>
      <c r="E4" s="103">
        <v>23</v>
      </c>
      <c r="F4" s="103">
        <v>254</v>
      </c>
      <c r="G4" s="165" t="s">
        <v>316</v>
      </c>
      <c r="H4" s="165">
        <v>65</v>
      </c>
      <c r="I4" s="165">
        <v>89</v>
      </c>
      <c r="J4" s="165" t="s">
        <v>317</v>
      </c>
      <c r="K4" s="165" t="s">
        <v>252</v>
      </c>
      <c r="L4" s="90"/>
      <c r="M4" s="156"/>
      <c r="N4" s="89"/>
      <c r="O4" s="89"/>
      <c r="P4" s="89"/>
      <c r="Q4" s="89"/>
      <c r="R4" s="89"/>
      <c r="S4" s="89"/>
      <c r="T4" s="89"/>
      <c r="U4" s="89"/>
      <c r="V4" s="89"/>
      <c r="W4" s="89"/>
      <c r="X4" s="89"/>
      <c r="Y4" s="89"/>
      <c r="Z4" s="89"/>
      <c r="AA4" s="89"/>
      <c r="AB4" s="89"/>
      <c r="AC4" s="89"/>
      <c r="AD4" s="89"/>
      <c r="AE4" s="89"/>
      <c r="AF4" s="89"/>
      <c r="AG4" s="89"/>
      <c r="AH4" s="89"/>
      <c r="AI4" s="89"/>
      <c r="AJ4" s="89"/>
      <c r="AK4" s="89"/>
      <c r="AL4" s="89"/>
      <c r="AM4" s="89"/>
    </row>
    <row r="5" spans="2:39" ht="27.45" customHeight="1" x14ac:dyDescent="0.3">
      <c r="B5" s="73" t="s">
        <v>9</v>
      </c>
      <c r="C5" s="164">
        <v>1</v>
      </c>
      <c r="D5" s="164">
        <v>57</v>
      </c>
      <c r="E5" s="103">
        <v>6</v>
      </c>
      <c r="F5" s="103">
        <v>54</v>
      </c>
      <c r="G5" s="165" t="s">
        <v>316</v>
      </c>
      <c r="H5" s="103">
        <v>19</v>
      </c>
      <c r="I5" s="103">
        <v>0</v>
      </c>
      <c r="J5" s="165" t="s">
        <v>317</v>
      </c>
      <c r="K5" s="165" t="s">
        <v>252</v>
      </c>
      <c r="M5" s="89"/>
      <c r="N5" s="89"/>
      <c r="O5" s="89"/>
      <c r="P5" s="89"/>
      <c r="Q5" s="89"/>
      <c r="R5" s="89"/>
      <c r="S5" s="89"/>
      <c r="T5" s="89"/>
      <c r="U5" s="89"/>
      <c r="V5" s="89"/>
      <c r="W5" s="89"/>
      <c r="X5" s="89"/>
    </row>
    <row r="6" spans="2:39" ht="27.45" customHeight="1" x14ac:dyDescent="0.3">
      <c r="B6" s="73" t="s">
        <v>10</v>
      </c>
      <c r="C6" s="164">
        <v>0</v>
      </c>
      <c r="D6" s="164">
        <v>0</v>
      </c>
      <c r="E6" s="103">
        <v>0</v>
      </c>
      <c r="F6" s="103">
        <v>2</v>
      </c>
      <c r="G6" s="165" t="s">
        <v>316</v>
      </c>
      <c r="H6" s="103">
        <v>0</v>
      </c>
      <c r="I6" s="103">
        <v>0</v>
      </c>
      <c r="J6" s="165" t="s">
        <v>317</v>
      </c>
      <c r="K6" s="165" t="s">
        <v>252</v>
      </c>
      <c r="M6" s="89"/>
      <c r="N6" s="89"/>
      <c r="O6" s="89"/>
      <c r="P6" s="89"/>
      <c r="Q6" s="89"/>
      <c r="R6" s="89"/>
      <c r="S6" s="89"/>
      <c r="T6" s="89"/>
      <c r="U6" s="89"/>
      <c r="V6" s="89"/>
      <c r="W6" s="89"/>
      <c r="X6" s="89"/>
    </row>
    <row r="7" spans="2:39" ht="27.45" customHeight="1" x14ac:dyDescent="0.3">
      <c r="B7" s="100" t="s">
        <v>46</v>
      </c>
      <c r="C7" s="102"/>
      <c r="D7" s="102"/>
      <c r="E7" s="102"/>
      <c r="F7" s="102"/>
      <c r="G7" s="172"/>
      <c r="H7" s="102"/>
      <c r="I7" s="102"/>
      <c r="J7" s="172"/>
      <c r="K7" s="102"/>
      <c r="M7" s="89"/>
      <c r="N7" s="89"/>
      <c r="O7" s="89"/>
      <c r="P7" s="89"/>
      <c r="Q7" s="89"/>
      <c r="R7" s="89"/>
      <c r="S7" s="89"/>
      <c r="T7" s="89"/>
      <c r="U7" s="89"/>
      <c r="V7" s="89"/>
      <c r="W7" s="89"/>
      <c r="X7" s="89"/>
    </row>
    <row r="8" spans="2:39" ht="27.45" customHeight="1" x14ac:dyDescent="0.3">
      <c r="B8" s="73" t="s">
        <v>12</v>
      </c>
      <c r="C8" s="164">
        <v>10</v>
      </c>
      <c r="D8" s="164">
        <v>32</v>
      </c>
      <c r="E8" s="103">
        <v>4</v>
      </c>
      <c r="F8" s="103">
        <v>71</v>
      </c>
      <c r="G8" s="165" t="s">
        <v>316</v>
      </c>
      <c r="H8" s="103">
        <v>0</v>
      </c>
      <c r="I8" s="103">
        <v>27</v>
      </c>
      <c r="J8" s="165" t="s">
        <v>317</v>
      </c>
      <c r="K8" s="165" t="s">
        <v>252</v>
      </c>
    </row>
    <row r="9" spans="2:39" ht="27.45" customHeight="1" x14ac:dyDescent="0.3">
      <c r="B9" s="73" t="s">
        <v>13</v>
      </c>
      <c r="C9" s="164">
        <v>10</v>
      </c>
      <c r="D9" s="164">
        <v>73</v>
      </c>
      <c r="E9" s="103">
        <v>10</v>
      </c>
      <c r="F9" s="103">
        <v>148</v>
      </c>
      <c r="G9" s="165" t="s">
        <v>316</v>
      </c>
      <c r="H9" s="103">
        <v>24</v>
      </c>
      <c r="I9" s="103">
        <v>24</v>
      </c>
      <c r="J9" s="165" t="s">
        <v>317</v>
      </c>
      <c r="K9" s="165" t="s">
        <v>252</v>
      </c>
    </row>
    <row r="10" spans="2:39" ht="27.45" customHeight="1" x14ac:dyDescent="0.3">
      <c r="B10" s="73" t="s">
        <v>14</v>
      </c>
      <c r="C10" s="164">
        <v>4</v>
      </c>
      <c r="D10" s="164">
        <v>22</v>
      </c>
      <c r="E10" s="103">
        <v>8</v>
      </c>
      <c r="F10" s="103">
        <v>87</v>
      </c>
      <c r="G10" s="165" t="s">
        <v>316</v>
      </c>
      <c r="H10" s="103">
        <v>4</v>
      </c>
      <c r="I10" s="103">
        <v>25</v>
      </c>
      <c r="J10" s="165" t="s">
        <v>317</v>
      </c>
      <c r="K10" s="165" t="s">
        <v>252</v>
      </c>
    </row>
    <row r="11" spans="2:39" ht="27.45" customHeight="1" x14ac:dyDescent="0.3">
      <c r="B11" s="73" t="s">
        <v>15</v>
      </c>
      <c r="C11" s="164">
        <v>1</v>
      </c>
      <c r="D11" s="164">
        <v>22</v>
      </c>
      <c r="E11" s="103">
        <v>14</v>
      </c>
      <c r="F11" s="103">
        <v>7</v>
      </c>
      <c r="G11" s="165" t="s">
        <v>316</v>
      </c>
      <c r="H11" s="103">
        <v>11</v>
      </c>
      <c r="I11" s="103">
        <v>4</v>
      </c>
      <c r="J11" s="165" t="s">
        <v>317</v>
      </c>
      <c r="K11" s="165" t="s">
        <v>252</v>
      </c>
    </row>
    <row r="12" spans="2:39" ht="27.45" customHeight="1" x14ac:dyDescent="0.3">
      <c r="B12" s="73" t="s">
        <v>16</v>
      </c>
      <c r="C12" s="164">
        <v>2</v>
      </c>
      <c r="D12" s="164">
        <v>0</v>
      </c>
      <c r="E12" s="103">
        <v>0</v>
      </c>
      <c r="F12" s="103">
        <v>1</v>
      </c>
      <c r="G12" s="165" t="s">
        <v>316</v>
      </c>
      <c r="H12" s="103">
        <v>0</v>
      </c>
      <c r="I12" s="103">
        <v>0</v>
      </c>
      <c r="J12" s="165" t="s">
        <v>317</v>
      </c>
      <c r="K12" s="165" t="s">
        <v>252</v>
      </c>
    </row>
    <row r="13" spans="2:39" ht="27.45" customHeight="1" x14ac:dyDescent="0.3">
      <c r="B13" s="73" t="s">
        <v>17</v>
      </c>
      <c r="C13" s="164">
        <v>13</v>
      </c>
      <c r="D13" s="164">
        <v>58</v>
      </c>
      <c r="E13" s="103">
        <v>4</v>
      </c>
      <c r="F13" s="103">
        <v>92</v>
      </c>
      <c r="G13" s="165" t="s">
        <v>316</v>
      </c>
      <c r="H13" s="103">
        <v>16</v>
      </c>
      <c r="I13" s="103">
        <v>17</v>
      </c>
      <c r="J13" s="165" t="s">
        <v>317</v>
      </c>
      <c r="K13" s="165" t="s">
        <v>252</v>
      </c>
    </row>
    <row r="14" spans="2:39" ht="27.45" customHeight="1" x14ac:dyDescent="0.3">
      <c r="B14" s="73" t="s">
        <v>18</v>
      </c>
      <c r="C14" s="164">
        <v>0</v>
      </c>
      <c r="D14" s="164">
        <v>0</v>
      </c>
      <c r="E14" s="103">
        <v>1</v>
      </c>
      <c r="F14" s="103">
        <v>17</v>
      </c>
      <c r="G14" s="165" t="s">
        <v>316</v>
      </c>
      <c r="H14" s="103">
        <v>2</v>
      </c>
      <c r="I14" s="103">
        <v>9</v>
      </c>
      <c r="J14" s="165" t="s">
        <v>317</v>
      </c>
      <c r="K14" s="165" t="s">
        <v>252</v>
      </c>
    </row>
    <row r="15" spans="2:39" ht="27.45" customHeight="1" x14ac:dyDescent="0.3">
      <c r="B15" s="73" t="s">
        <v>19</v>
      </c>
      <c r="C15" s="164">
        <v>2</v>
      </c>
      <c r="D15" s="164">
        <v>10</v>
      </c>
      <c r="E15" s="103">
        <v>0</v>
      </c>
      <c r="F15" s="103">
        <v>4</v>
      </c>
      <c r="G15" s="165" t="s">
        <v>316</v>
      </c>
      <c r="H15" s="103">
        <v>0</v>
      </c>
      <c r="I15" s="103">
        <v>0</v>
      </c>
      <c r="J15" s="165" t="s">
        <v>317</v>
      </c>
      <c r="K15" s="165" t="s">
        <v>252</v>
      </c>
    </row>
    <row r="16" spans="2:39" ht="27.45" customHeight="1" x14ac:dyDescent="0.3">
      <c r="B16" s="73" t="s">
        <v>20</v>
      </c>
      <c r="C16" s="164">
        <v>1</v>
      </c>
      <c r="D16" s="164">
        <v>11</v>
      </c>
      <c r="E16" s="103">
        <v>0</v>
      </c>
      <c r="F16" s="103">
        <v>5</v>
      </c>
      <c r="G16" s="165" t="s">
        <v>316</v>
      </c>
      <c r="H16" s="103">
        <v>0</v>
      </c>
      <c r="I16" s="103">
        <v>0</v>
      </c>
      <c r="J16" s="165" t="s">
        <v>317</v>
      </c>
      <c r="K16" s="165" t="s">
        <v>252</v>
      </c>
    </row>
    <row r="17" spans="2:11" ht="27.45" customHeight="1" x14ac:dyDescent="0.3">
      <c r="B17" s="100" t="s">
        <v>21</v>
      </c>
      <c r="C17" s="102"/>
      <c r="D17" s="102"/>
      <c r="E17" s="102"/>
      <c r="F17" s="102"/>
      <c r="G17" s="172"/>
      <c r="H17" s="102"/>
      <c r="I17" s="102"/>
      <c r="J17" s="172"/>
      <c r="K17" s="102"/>
    </row>
    <row r="18" spans="2:11" ht="27.45" customHeight="1" x14ac:dyDescent="0.3">
      <c r="B18" s="74" t="s">
        <v>22</v>
      </c>
      <c r="C18" s="164">
        <v>10</v>
      </c>
      <c r="D18" s="164">
        <v>179</v>
      </c>
      <c r="E18" s="101">
        <v>16</v>
      </c>
      <c r="F18" s="101">
        <v>144</v>
      </c>
      <c r="G18" s="165" t="s">
        <v>316</v>
      </c>
      <c r="H18" s="101">
        <v>96</v>
      </c>
      <c r="I18" s="101">
        <v>38</v>
      </c>
      <c r="J18" s="165" t="s">
        <v>317</v>
      </c>
      <c r="K18" s="165" t="s">
        <v>252</v>
      </c>
    </row>
    <row r="19" spans="2:11" ht="27.45" customHeight="1" x14ac:dyDescent="0.3">
      <c r="B19" s="74" t="s">
        <v>23</v>
      </c>
      <c r="C19" s="164">
        <v>7</v>
      </c>
      <c r="D19" s="164">
        <v>145</v>
      </c>
      <c r="E19" s="101">
        <v>23</v>
      </c>
      <c r="F19" s="101">
        <v>196</v>
      </c>
      <c r="G19" s="165" t="s">
        <v>316</v>
      </c>
      <c r="H19" s="101">
        <v>61</v>
      </c>
      <c r="I19" s="101">
        <v>53</v>
      </c>
      <c r="J19" s="165" t="s">
        <v>317</v>
      </c>
      <c r="K19" s="165" t="s">
        <v>252</v>
      </c>
    </row>
    <row r="20" spans="2:11" ht="27.45" customHeight="1" x14ac:dyDescent="0.3">
      <c r="B20" s="74" t="s">
        <v>24</v>
      </c>
      <c r="C20" s="164">
        <v>0</v>
      </c>
      <c r="D20" s="164">
        <v>0</v>
      </c>
      <c r="E20" s="101">
        <v>1</v>
      </c>
      <c r="F20" s="101">
        <v>0</v>
      </c>
      <c r="G20" s="165" t="s">
        <v>316</v>
      </c>
      <c r="H20" s="101">
        <v>0</v>
      </c>
      <c r="I20" s="101">
        <v>0</v>
      </c>
      <c r="J20" s="165" t="s">
        <v>317</v>
      </c>
      <c r="K20" s="165" t="s">
        <v>252</v>
      </c>
    </row>
    <row r="21" spans="2:11" ht="27.45" customHeight="1" x14ac:dyDescent="0.3">
      <c r="B21" s="74" t="s">
        <v>25</v>
      </c>
      <c r="C21" s="164">
        <v>0</v>
      </c>
      <c r="D21" s="164">
        <v>0</v>
      </c>
      <c r="E21" s="101">
        <v>0</v>
      </c>
      <c r="F21" s="101">
        <v>0</v>
      </c>
      <c r="G21" s="165" t="s">
        <v>316</v>
      </c>
      <c r="H21" s="101">
        <v>0</v>
      </c>
      <c r="I21" s="101">
        <v>0</v>
      </c>
      <c r="J21" s="165" t="s">
        <v>317</v>
      </c>
      <c r="K21" s="165" t="s">
        <v>252</v>
      </c>
    </row>
    <row r="22" spans="2:11" ht="27.45" customHeight="1" x14ac:dyDescent="0.3">
      <c r="B22" s="100" t="s">
        <v>26</v>
      </c>
      <c r="C22" s="102"/>
      <c r="D22" s="102"/>
      <c r="E22" s="102"/>
      <c r="F22" s="102"/>
      <c r="G22" s="172"/>
      <c r="H22" s="102"/>
      <c r="I22" s="102"/>
      <c r="J22" s="172"/>
      <c r="K22" s="102"/>
    </row>
    <row r="23" spans="2:11" ht="27.45" customHeight="1" x14ac:dyDescent="0.3">
      <c r="B23" s="74" t="s">
        <v>27</v>
      </c>
      <c r="C23" s="164">
        <v>3</v>
      </c>
      <c r="D23" s="164">
        <v>56</v>
      </c>
      <c r="E23" s="103">
        <v>5</v>
      </c>
      <c r="F23" s="103">
        <v>84</v>
      </c>
      <c r="G23" s="165" t="s">
        <v>316</v>
      </c>
      <c r="H23" s="103">
        <v>27</v>
      </c>
      <c r="I23" s="103">
        <v>5</v>
      </c>
      <c r="J23" s="165" t="s">
        <v>317</v>
      </c>
      <c r="K23" s="165" t="s">
        <v>252</v>
      </c>
    </row>
    <row r="24" spans="2:11" ht="27.45" customHeight="1" x14ac:dyDescent="0.3">
      <c r="B24" s="74" t="s">
        <v>28</v>
      </c>
      <c r="C24" s="164">
        <v>15</v>
      </c>
      <c r="D24" s="164">
        <v>267</v>
      </c>
      <c r="E24" s="103">
        <v>35</v>
      </c>
      <c r="F24" s="103">
        <v>352</v>
      </c>
      <c r="G24" s="165" t="s">
        <v>316</v>
      </c>
      <c r="H24" s="103">
        <v>126</v>
      </c>
      <c r="I24" s="103">
        <v>81</v>
      </c>
      <c r="J24" s="165" t="s">
        <v>317</v>
      </c>
      <c r="K24" s="165" t="s">
        <v>252</v>
      </c>
    </row>
    <row r="25" spans="2:11" ht="27.45" customHeight="1" x14ac:dyDescent="0.3">
      <c r="B25" s="74" t="s">
        <v>29</v>
      </c>
      <c r="C25" s="164">
        <v>1</v>
      </c>
      <c r="D25" s="164">
        <v>9</v>
      </c>
      <c r="E25" s="103">
        <v>5</v>
      </c>
      <c r="F25" s="103">
        <v>3</v>
      </c>
      <c r="G25" s="165" t="s">
        <v>316</v>
      </c>
      <c r="H25" s="103">
        <v>1</v>
      </c>
      <c r="I25" s="103">
        <v>0</v>
      </c>
      <c r="J25" s="165" t="s">
        <v>317</v>
      </c>
      <c r="K25" s="165" t="s">
        <v>252</v>
      </c>
    </row>
    <row r="26" spans="2:11" ht="27.45" customHeight="1" x14ac:dyDescent="0.3">
      <c r="B26" s="74" t="s">
        <v>30</v>
      </c>
      <c r="C26" s="164">
        <v>0</v>
      </c>
      <c r="D26" s="164">
        <v>0</v>
      </c>
      <c r="E26" s="103">
        <v>0</v>
      </c>
      <c r="F26" s="103">
        <v>0</v>
      </c>
      <c r="G26" s="165" t="s">
        <v>316</v>
      </c>
      <c r="H26" s="103">
        <v>1</v>
      </c>
      <c r="I26" s="103">
        <v>0</v>
      </c>
      <c r="J26" s="165" t="s">
        <v>317</v>
      </c>
      <c r="K26" s="165" t="s">
        <v>252</v>
      </c>
    </row>
    <row r="27" spans="2:11" ht="27.45" customHeight="1" x14ac:dyDescent="0.3">
      <c r="B27" s="74" t="s">
        <v>31</v>
      </c>
      <c r="C27" s="164">
        <v>2</v>
      </c>
      <c r="D27" s="164">
        <v>9</v>
      </c>
      <c r="E27" s="103"/>
      <c r="F27" s="103">
        <v>15</v>
      </c>
      <c r="G27" s="165" t="s">
        <v>316</v>
      </c>
      <c r="H27" s="103">
        <v>3</v>
      </c>
      <c r="I27" s="103">
        <v>3</v>
      </c>
      <c r="J27" s="165" t="s">
        <v>317</v>
      </c>
      <c r="K27" s="165" t="s">
        <v>252</v>
      </c>
    </row>
    <row r="28" spans="2:11" ht="27.45" customHeight="1" x14ac:dyDescent="0.3">
      <c r="B28" s="74" t="s">
        <v>32</v>
      </c>
      <c r="C28" s="164">
        <v>0</v>
      </c>
      <c r="D28" s="164">
        <v>4</v>
      </c>
      <c r="E28" s="103">
        <v>0</v>
      </c>
      <c r="F28" s="103">
        <v>2</v>
      </c>
      <c r="G28" s="165" t="s">
        <v>316</v>
      </c>
      <c r="H28" s="103">
        <v>0</v>
      </c>
      <c r="I28" s="103">
        <v>1</v>
      </c>
      <c r="J28" s="165" t="s">
        <v>317</v>
      </c>
      <c r="K28" s="165" t="s">
        <v>252</v>
      </c>
    </row>
    <row r="29" spans="2:11" ht="27.45" customHeight="1" x14ac:dyDescent="0.3">
      <c r="B29" s="74" t="s">
        <v>33</v>
      </c>
      <c r="C29" s="103">
        <v>15</v>
      </c>
      <c r="D29" s="103">
        <v>278</v>
      </c>
      <c r="E29" s="103">
        <v>33</v>
      </c>
      <c r="F29" s="103">
        <v>394</v>
      </c>
      <c r="G29" s="165" t="s">
        <v>316</v>
      </c>
      <c r="H29" s="103">
        <v>147</v>
      </c>
      <c r="I29" s="103">
        <v>77</v>
      </c>
      <c r="J29" s="165" t="s">
        <v>317</v>
      </c>
      <c r="K29" s="165" t="s">
        <v>252</v>
      </c>
    </row>
    <row r="30" spans="2:11" ht="27.45" customHeight="1" x14ac:dyDescent="0.3">
      <c r="B30" s="74" t="s">
        <v>34</v>
      </c>
      <c r="C30" s="164">
        <v>0</v>
      </c>
      <c r="D30" s="164">
        <v>23</v>
      </c>
      <c r="E30" s="103">
        <v>1</v>
      </c>
      <c r="F30" s="103">
        <v>24</v>
      </c>
      <c r="G30" s="165" t="s">
        <v>316</v>
      </c>
      <c r="H30" s="103">
        <v>1</v>
      </c>
      <c r="I30" s="103">
        <v>5</v>
      </c>
      <c r="J30" s="165" t="s">
        <v>317</v>
      </c>
      <c r="K30" s="165" t="s">
        <v>252</v>
      </c>
    </row>
  </sheetData>
  <sheetProtection sheet="1" objects="1" scenarios="1"/>
  <mergeCells count="1">
    <mergeCell ref="B1:K1"/>
  </mergeCells>
  <phoneticPr fontId="41" type="noConversion"/>
  <pageMargins left="0.25" right="0.25" top="0.75" bottom="0.75" header="0.3" footer="0.3"/>
  <pageSetup scale="52"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0"/>
  <sheetViews>
    <sheetView zoomScale="120" zoomScaleNormal="120" workbookViewId="0">
      <selection activeCell="B50" sqref="B50"/>
    </sheetView>
  </sheetViews>
  <sheetFormatPr defaultColWidth="9.109375" defaultRowHeight="14.4" x14ac:dyDescent="0.3"/>
  <cols>
    <col min="1" max="1" width="2.33203125" customWidth="1"/>
    <col min="2" max="2" width="65.6640625" style="1" customWidth="1"/>
    <col min="3" max="3" width="48.33203125" style="1" customWidth="1"/>
    <col min="4" max="4" width="9.109375" style="83"/>
    <col min="5" max="16384" width="9.109375" style="1"/>
  </cols>
  <sheetData>
    <row r="1" spans="2:3" x14ac:dyDescent="0.3">
      <c r="B1" s="202" t="s">
        <v>104</v>
      </c>
      <c r="C1" s="202"/>
    </row>
    <row r="2" spans="2:3" ht="31.5" customHeight="1" x14ac:dyDescent="0.3">
      <c r="B2" s="125" t="s">
        <v>105</v>
      </c>
      <c r="C2" s="124" t="s">
        <v>106</v>
      </c>
    </row>
    <row r="3" spans="2:3" x14ac:dyDescent="0.3">
      <c r="B3" s="122" t="s">
        <v>107</v>
      </c>
      <c r="C3" s="222"/>
    </row>
    <row r="4" spans="2:3" ht="52.2" customHeight="1" x14ac:dyDescent="0.3">
      <c r="B4" s="123" t="s">
        <v>304</v>
      </c>
      <c r="C4" s="223"/>
    </row>
    <row r="5" spans="2:3" x14ac:dyDescent="0.3">
      <c r="B5" s="122" t="s">
        <v>108</v>
      </c>
      <c r="C5" s="223"/>
    </row>
    <row r="6" spans="2:3" ht="24" customHeight="1" x14ac:dyDescent="0.3">
      <c r="B6" s="7">
        <v>2024</v>
      </c>
      <c r="C6" s="223"/>
    </row>
    <row r="7" spans="2:3" x14ac:dyDescent="0.3">
      <c r="B7" s="122" t="s">
        <v>109</v>
      </c>
      <c r="C7" s="223"/>
    </row>
    <row r="8" spans="2:3" ht="24" customHeight="1" x14ac:dyDescent="0.3">
      <c r="B8" s="7" t="s">
        <v>282</v>
      </c>
      <c r="C8" s="223"/>
    </row>
    <row r="9" spans="2:3" x14ac:dyDescent="0.3">
      <c r="B9" s="122" t="s">
        <v>110</v>
      </c>
      <c r="C9" s="223"/>
    </row>
    <row r="10" spans="2:3" ht="46.8" customHeight="1" x14ac:dyDescent="0.3">
      <c r="B10" s="121" t="s">
        <v>305</v>
      </c>
      <c r="C10" s="224"/>
    </row>
    <row r="11" spans="2:3" ht="28.2" customHeight="1" x14ac:dyDescent="0.3">
      <c r="B11" s="126"/>
      <c r="C11" s="6"/>
    </row>
    <row r="12" spans="2:3" ht="31.5" customHeight="1" x14ac:dyDescent="0.3">
      <c r="B12" s="125" t="s">
        <v>105</v>
      </c>
      <c r="C12" s="124" t="s">
        <v>106</v>
      </c>
    </row>
    <row r="13" spans="2:3" x14ac:dyDescent="0.3">
      <c r="B13" s="122" t="s">
        <v>107</v>
      </c>
      <c r="C13" s="222"/>
    </row>
    <row r="14" spans="2:3" ht="52.2" customHeight="1" x14ac:dyDescent="0.3">
      <c r="B14" s="123" t="s">
        <v>283</v>
      </c>
      <c r="C14" s="223"/>
    </row>
    <row r="15" spans="2:3" x14ac:dyDescent="0.3">
      <c r="B15" s="122" t="s">
        <v>108</v>
      </c>
      <c r="C15" s="223"/>
    </row>
    <row r="16" spans="2:3" ht="24" customHeight="1" x14ac:dyDescent="0.3">
      <c r="B16" s="7">
        <v>2024</v>
      </c>
      <c r="C16" s="223"/>
    </row>
    <row r="17" spans="2:3" x14ac:dyDescent="0.3">
      <c r="B17" s="122" t="s">
        <v>109</v>
      </c>
      <c r="C17" s="223"/>
    </row>
    <row r="18" spans="2:3" ht="24" customHeight="1" x14ac:dyDescent="0.3">
      <c r="B18" s="7" t="s">
        <v>297</v>
      </c>
      <c r="C18" s="223"/>
    </row>
    <row r="19" spans="2:3" x14ac:dyDescent="0.3">
      <c r="B19" s="122" t="s">
        <v>110</v>
      </c>
      <c r="C19" s="223"/>
    </row>
    <row r="20" spans="2:3" ht="24" customHeight="1" x14ac:dyDescent="0.3">
      <c r="B20" s="121" t="s">
        <v>284</v>
      </c>
      <c r="C20" s="224"/>
    </row>
    <row r="22" spans="2:3" ht="31.5" customHeight="1" x14ac:dyDescent="0.3">
      <c r="B22" s="125" t="s">
        <v>105</v>
      </c>
      <c r="C22" s="124" t="s">
        <v>106</v>
      </c>
    </row>
    <row r="23" spans="2:3" x14ac:dyDescent="0.3">
      <c r="B23" s="122" t="s">
        <v>107</v>
      </c>
      <c r="C23" s="222"/>
    </row>
    <row r="24" spans="2:3" ht="52.2" customHeight="1" x14ac:dyDescent="0.3">
      <c r="B24" s="123" t="s">
        <v>290</v>
      </c>
      <c r="C24" s="223"/>
    </row>
    <row r="25" spans="2:3" x14ac:dyDescent="0.3">
      <c r="B25" s="122" t="s">
        <v>108</v>
      </c>
      <c r="C25" s="223"/>
    </row>
    <row r="26" spans="2:3" ht="24" customHeight="1" x14ac:dyDescent="0.3">
      <c r="B26" s="7">
        <v>2024</v>
      </c>
      <c r="C26" s="223"/>
    </row>
    <row r="27" spans="2:3" x14ac:dyDescent="0.3">
      <c r="B27" s="122" t="s">
        <v>109</v>
      </c>
      <c r="C27" s="223"/>
    </row>
    <row r="28" spans="2:3" ht="24" customHeight="1" x14ac:dyDescent="0.3">
      <c r="B28" s="7" t="s">
        <v>285</v>
      </c>
      <c r="C28" s="223"/>
    </row>
    <row r="29" spans="2:3" x14ac:dyDescent="0.3">
      <c r="B29" s="122" t="s">
        <v>110</v>
      </c>
      <c r="C29" s="223"/>
    </row>
    <row r="30" spans="2:3" ht="24" customHeight="1" x14ac:dyDescent="0.3">
      <c r="B30" s="121" t="s">
        <v>286</v>
      </c>
      <c r="C30" s="224"/>
    </row>
    <row r="32" spans="2:3" ht="31.5" customHeight="1" x14ac:dyDescent="0.3">
      <c r="B32" s="125" t="s">
        <v>105</v>
      </c>
      <c r="C32" s="124" t="s">
        <v>106</v>
      </c>
    </row>
    <row r="33" spans="2:3" x14ac:dyDescent="0.3">
      <c r="B33" s="122" t="s">
        <v>107</v>
      </c>
      <c r="C33" s="222"/>
    </row>
    <row r="34" spans="2:3" ht="52.2" customHeight="1" x14ac:dyDescent="0.3">
      <c r="B34" s="123" t="s">
        <v>288</v>
      </c>
      <c r="C34" s="223"/>
    </row>
    <row r="35" spans="2:3" x14ac:dyDescent="0.3">
      <c r="B35" s="122" t="s">
        <v>108</v>
      </c>
      <c r="C35" s="223"/>
    </row>
    <row r="36" spans="2:3" ht="24" customHeight="1" x14ac:dyDescent="0.3">
      <c r="B36" s="7">
        <v>2024</v>
      </c>
      <c r="C36" s="223"/>
    </row>
    <row r="37" spans="2:3" x14ac:dyDescent="0.3">
      <c r="B37" s="122" t="s">
        <v>109</v>
      </c>
      <c r="C37" s="223"/>
    </row>
    <row r="38" spans="2:3" ht="24" customHeight="1" x14ac:dyDescent="0.3">
      <c r="B38" s="7" t="s">
        <v>287</v>
      </c>
      <c r="C38" s="223"/>
    </row>
    <row r="39" spans="2:3" x14ac:dyDescent="0.3">
      <c r="B39" s="122" t="s">
        <v>110</v>
      </c>
      <c r="C39" s="223"/>
    </row>
    <row r="40" spans="2:3" ht="24" customHeight="1" x14ac:dyDescent="0.3">
      <c r="B40" s="121" t="s">
        <v>308</v>
      </c>
      <c r="C40" s="224"/>
    </row>
    <row r="42" spans="2:3" ht="31.5" customHeight="1" x14ac:dyDescent="0.3">
      <c r="B42" s="125" t="s">
        <v>105</v>
      </c>
      <c r="C42" s="124" t="s">
        <v>106</v>
      </c>
    </row>
    <row r="43" spans="2:3" x14ac:dyDescent="0.3">
      <c r="B43" s="122" t="s">
        <v>107</v>
      </c>
      <c r="C43" s="222"/>
    </row>
    <row r="44" spans="2:3" ht="52.2" customHeight="1" x14ac:dyDescent="0.3">
      <c r="B44" s="123" t="s">
        <v>291</v>
      </c>
      <c r="C44" s="223"/>
    </row>
    <row r="45" spans="2:3" x14ac:dyDescent="0.3">
      <c r="B45" s="122" t="s">
        <v>108</v>
      </c>
      <c r="C45" s="223"/>
    </row>
    <row r="46" spans="2:3" ht="24" customHeight="1" x14ac:dyDescent="0.3">
      <c r="B46" s="7">
        <v>2024</v>
      </c>
      <c r="C46" s="223"/>
    </row>
    <row r="47" spans="2:3" x14ac:dyDescent="0.3">
      <c r="B47" s="122" t="s">
        <v>109</v>
      </c>
      <c r="C47" s="223"/>
    </row>
    <row r="48" spans="2:3" ht="24" customHeight="1" x14ac:dyDescent="0.3">
      <c r="B48" s="7" t="s">
        <v>298</v>
      </c>
      <c r="C48" s="223"/>
    </row>
    <row r="49" spans="2:3" x14ac:dyDescent="0.3">
      <c r="B49" s="122" t="s">
        <v>110</v>
      </c>
      <c r="C49" s="223"/>
    </row>
    <row r="50" spans="2:3" ht="24" customHeight="1" x14ac:dyDescent="0.3">
      <c r="B50" s="121" t="s">
        <v>289</v>
      </c>
      <c r="C50" s="224"/>
    </row>
  </sheetData>
  <sheetProtection sheet="1" objects="1" scenarios="1"/>
  <mergeCells count="6">
    <mergeCell ref="C43:C50"/>
    <mergeCell ref="B1:C1"/>
    <mergeCell ref="C3:C10"/>
    <mergeCell ref="C13:C20"/>
    <mergeCell ref="C23:C30"/>
    <mergeCell ref="C33:C40"/>
  </mergeCells>
  <pageMargins left="0.7" right="0.7" top="0.75" bottom="0.75" header="0.3" footer="0.3"/>
  <pageSetup scale="3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129540</xdr:colOff>
                    <xdr:row>1</xdr:row>
                    <xdr:rowOff>289560</xdr:rowOff>
                  </from>
                  <to>
                    <xdr:col>2</xdr:col>
                    <xdr:colOff>3017520</xdr:colOff>
                    <xdr:row>3</xdr:row>
                    <xdr:rowOff>358140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129540</xdr:colOff>
                    <xdr:row>3</xdr:row>
                    <xdr:rowOff>53340</xdr:rowOff>
                  </from>
                  <to>
                    <xdr:col>2</xdr:col>
                    <xdr:colOff>3017520</xdr:colOff>
                    <xdr:row>4</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129540</xdr:colOff>
                    <xdr:row>3</xdr:row>
                    <xdr:rowOff>449580</xdr:rowOff>
                  </from>
                  <to>
                    <xdr:col>2</xdr:col>
                    <xdr:colOff>3017520</xdr:colOff>
                    <xdr:row>5</xdr:row>
                    <xdr:rowOff>220980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129540</xdr:colOff>
                    <xdr:row>5</xdr:row>
                    <xdr:rowOff>7620</xdr:rowOff>
                  </from>
                  <to>
                    <xdr:col>2</xdr:col>
                    <xdr:colOff>3017520</xdr:colOff>
                    <xdr:row>7</xdr:row>
                    <xdr:rowOff>129540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121920</xdr:colOff>
                    <xdr:row>6</xdr:row>
                    <xdr:rowOff>38100</xdr:rowOff>
                  </from>
                  <to>
                    <xdr:col>2</xdr:col>
                    <xdr:colOff>3169920</xdr:colOff>
                    <xdr:row>8</xdr:row>
                    <xdr:rowOff>152400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129540</xdr:colOff>
                    <xdr:row>7</xdr:row>
                    <xdr:rowOff>266700</xdr:rowOff>
                  </from>
                  <to>
                    <xdr:col>2</xdr:col>
                    <xdr:colOff>3002280</xdr:colOff>
                    <xdr:row>9</xdr:row>
                    <xdr:rowOff>358140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137160</xdr:colOff>
                    <xdr:row>9</xdr:row>
                    <xdr:rowOff>91440</xdr:rowOff>
                  </from>
                  <to>
                    <xdr:col>2</xdr:col>
                    <xdr:colOff>3299460</xdr:colOff>
                    <xdr:row>10</xdr:row>
                    <xdr:rowOff>53340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129540</xdr:colOff>
                    <xdr:row>11</xdr:row>
                    <xdr:rowOff>167640</xdr:rowOff>
                  </from>
                  <to>
                    <xdr:col>2</xdr:col>
                    <xdr:colOff>3025140</xdr:colOff>
                    <xdr:row>13</xdr:row>
                    <xdr:rowOff>198120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129540</xdr:colOff>
                    <xdr:row>12</xdr:row>
                    <xdr:rowOff>91440</xdr:rowOff>
                  </from>
                  <to>
                    <xdr:col>2</xdr:col>
                    <xdr:colOff>3025140</xdr:colOff>
                    <xdr:row>13</xdr:row>
                    <xdr:rowOff>495300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129540</xdr:colOff>
                    <xdr:row>13</xdr:row>
                    <xdr:rowOff>274320</xdr:rowOff>
                  </from>
                  <to>
                    <xdr:col>2</xdr:col>
                    <xdr:colOff>3025140</xdr:colOff>
                    <xdr:row>15</xdr:row>
                    <xdr:rowOff>15240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129540</xdr:colOff>
                    <xdr:row>13</xdr:row>
                    <xdr:rowOff>647700</xdr:rowOff>
                  </from>
                  <to>
                    <xdr:col>2</xdr:col>
                    <xdr:colOff>3025140</xdr:colOff>
                    <xdr:row>16</xdr:row>
                    <xdr:rowOff>76200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121920</xdr:colOff>
                    <xdr:row>15</xdr:row>
                    <xdr:rowOff>121920</xdr:rowOff>
                  </from>
                  <to>
                    <xdr:col>2</xdr:col>
                    <xdr:colOff>3177540</xdr:colOff>
                    <xdr:row>17</xdr:row>
                    <xdr:rowOff>198120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129540</xdr:colOff>
                    <xdr:row>17</xdr:row>
                    <xdr:rowOff>15240</xdr:rowOff>
                  </from>
                  <to>
                    <xdr:col>2</xdr:col>
                    <xdr:colOff>3009900</xdr:colOff>
                    <xdr:row>19</xdr:row>
                    <xdr:rowOff>76200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137160</xdr:colOff>
                    <xdr:row>18</xdr:row>
                    <xdr:rowOff>7620</xdr:rowOff>
                  </from>
                  <to>
                    <xdr:col>2</xdr:col>
                    <xdr:colOff>3299460</xdr:colOff>
                    <xdr:row>20</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129540</xdr:colOff>
                    <xdr:row>21</xdr:row>
                    <xdr:rowOff>152400</xdr:rowOff>
                  </from>
                  <to>
                    <xdr:col>2</xdr:col>
                    <xdr:colOff>3025140</xdr:colOff>
                    <xdr:row>23</xdr:row>
                    <xdr:rowOff>182880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129540</xdr:colOff>
                    <xdr:row>22</xdr:row>
                    <xdr:rowOff>83820</xdr:rowOff>
                  </from>
                  <to>
                    <xdr:col>2</xdr:col>
                    <xdr:colOff>3025140</xdr:colOff>
                    <xdr:row>23</xdr:row>
                    <xdr:rowOff>487680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129540</xdr:colOff>
                    <xdr:row>23</xdr:row>
                    <xdr:rowOff>266700</xdr:rowOff>
                  </from>
                  <to>
                    <xdr:col>2</xdr:col>
                    <xdr:colOff>3025140</xdr:colOff>
                    <xdr:row>25</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xdr:col>
                    <xdr:colOff>129540</xdr:colOff>
                    <xdr:row>23</xdr:row>
                    <xdr:rowOff>640080</xdr:rowOff>
                  </from>
                  <to>
                    <xdr:col>2</xdr:col>
                    <xdr:colOff>3025140</xdr:colOff>
                    <xdr:row>26</xdr:row>
                    <xdr:rowOff>68580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121920</xdr:colOff>
                    <xdr:row>25</xdr:row>
                    <xdr:rowOff>114300</xdr:rowOff>
                  </from>
                  <to>
                    <xdr:col>2</xdr:col>
                    <xdr:colOff>3177540</xdr:colOff>
                    <xdr:row>27</xdr:row>
                    <xdr:rowOff>182880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xdr:col>
                    <xdr:colOff>129540</xdr:colOff>
                    <xdr:row>27</xdr:row>
                    <xdr:rowOff>7620</xdr:rowOff>
                  </from>
                  <to>
                    <xdr:col>2</xdr:col>
                    <xdr:colOff>3009900</xdr:colOff>
                    <xdr:row>29</xdr:row>
                    <xdr:rowOff>60960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137160</xdr:colOff>
                    <xdr:row>27</xdr:row>
                    <xdr:rowOff>297180</xdr:rowOff>
                  </from>
                  <to>
                    <xdr:col>2</xdr:col>
                    <xdr:colOff>3299460</xdr:colOff>
                    <xdr:row>30</xdr:row>
                    <xdr:rowOff>30480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xdr:col>
                    <xdr:colOff>129540</xdr:colOff>
                    <xdr:row>31</xdr:row>
                    <xdr:rowOff>144780</xdr:rowOff>
                  </from>
                  <to>
                    <xdr:col>2</xdr:col>
                    <xdr:colOff>3017520</xdr:colOff>
                    <xdr:row>33</xdr:row>
                    <xdr:rowOff>175260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xdr:col>
                    <xdr:colOff>129540</xdr:colOff>
                    <xdr:row>32</xdr:row>
                    <xdr:rowOff>68580</xdr:rowOff>
                  </from>
                  <to>
                    <xdr:col>2</xdr:col>
                    <xdr:colOff>3017520</xdr:colOff>
                    <xdr:row>33</xdr:row>
                    <xdr:rowOff>472440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xdr:col>
                    <xdr:colOff>129540</xdr:colOff>
                    <xdr:row>33</xdr:row>
                    <xdr:rowOff>259080</xdr:rowOff>
                  </from>
                  <to>
                    <xdr:col>2</xdr:col>
                    <xdr:colOff>3017520</xdr:colOff>
                    <xdr:row>34</xdr:row>
                    <xdr:rowOff>175260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129540</xdr:colOff>
                    <xdr:row>33</xdr:row>
                    <xdr:rowOff>632460</xdr:rowOff>
                  </from>
                  <to>
                    <xdr:col>2</xdr:col>
                    <xdr:colOff>3017520</xdr:colOff>
                    <xdr:row>36</xdr:row>
                    <xdr:rowOff>60960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xdr:col>
                    <xdr:colOff>121920</xdr:colOff>
                    <xdr:row>35</xdr:row>
                    <xdr:rowOff>106680</xdr:rowOff>
                  </from>
                  <to>
                    <xdr:col>2</xdr:col>
                    <xdr:colOff>3169920</xdr:colOff>
                    <xdr:row>37</xdr:row>
                    <xdr:rowOff>175260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xdr:col>
                    <xdr:colOff>129540</xdr:colOff>
                    <xdr:row>36</xdr:row>
                    <xdr:rowOff>182880</xdr:rowOff>
                  </from>
                  <to>
                    <xdr:col>2</xdr:col>
                    <xdr:colOff>3002280</xdr:colOff>
                    <xdr:row>39</xdr:row>
                    <xdr:rowOff>53340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xdr:col>
                    <xdr:colOff>137160</xdr:colOff>
                    <xdr:row>37</xdr:row>
                    <xdr:rowOff>289560</xdr:rowOff>
                  </from>
                  <to>
                    <xdr:col>2</xdr:col>
                    <xdr:colOff>3299460</xdr:colOff>
                    <xdr:row>40</xdr:row>
                    <xdr:rowOff>22860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xdr:col>
                    <xdr:colOff>129540</xdr:colOff>
                    <xdr:row>41</xdr:row>
                    <xdr:rowOff>137160</xdr:rowOff>
                  </from>
                  <to>
                    <xdr:col>2</xdr:col>
                    <xdr:colOff>3025140</xdr:colOff>
                    <xdr:row>43</xdr:row>
                    <xdr:rowOff>167640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xdr:col>
                    <xdr:colOff>129540</xdr:colOff>
                    <xdr:row>42</xdr:row>
                    <xdr:rowOff>60960</xdr:rowOff>
                  </from>
                  <to>
                    <xdr:col>2</xdr:col>
                    <xdr:colOff>3025140</xdr:colOff>
                    <xdr:row>43</xdr:row>
                    <xdr:rowOff>472440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xdr:col>
                    <xdr:colOff>129540</xdr:colOff>
                    <xdr:row>43</xdr:row>
                    <xdr:rowOff>251460</xdr:rowOff>
                  </from>
                  <to>
                    <xdr:col>2</xdr:col>
                    <xdr:colOff>3025140</xdr:colOff>
                    <xdr:row>44</xdr:row>
                    <xdr:rowOff>167640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xdr:col>
                    <xdr:colOff>129540</xdr:colOff>
                    <xdr:row>43</xdr:row>
                    <xdr:rowOff>624840</xdr:rowOff>
                  </from>
                  <to>
                    <xdr:col>2</xdr:col>
                    <xdr:colOff>3025140</xdr:colOff>
                    <xdr:row>46</xdr:row>
                    <xdr:rowOff>53340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xdr:col>
                    <xdr:colOff>121920</xdr:colOff>
                    <xdr:row>45</xdr:row>
                    <xdr:rowOff>99060</xdr:rowOff>
                  </from>
                  <to>
                    <xdr:col>2</xdr:col>
                    <xdr:colOff>3177540</xdr:colOff>
                    <xdr:row>47</xdr:row>
                    <xdr:rowOff>175260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xdr:col>
                    <xdr:colOff>129540</xdr:colOff>
                    <xdr:row>46</xdr:row>
                    <xdr:rowOff>175260</xdr:rowOff>
                  </from>
                  <to>
                    <xdr:col>2</xdr:col>
                    <xdr:colOff>3009900</xdr:colOff>
                    <xdr:row>49</xdr:row>
                    <xdr:rowOff>53340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xdr:col>
                    <xdr:colOff>137160</xdr:colOff>
                    <xdr:row>47</xdr:row>
                    <xdr:rowOff>289560</xdr:rowOff>
                  </from>
                  <to>
                    <xdr:col>2</xdr:col>
                    <xdr:colOff>3299460</xdr:colOff>
                    <xdr:row>50</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3"/>
  <sheetViews>
    <sheetView topLeftCell="A6" zoomScale="90" zoomScaleNormal="90" workbookViewId="0">
      <selection activeCell="N12" sqref="N12"/>
    </sheetView>
  </sheetViews>
  <sheetFormatPr defaultColWidth="8.6640625" defaultRowHeight="14.4" x14ac:dyDescent="0.3"/>
  <cols>
    <col min="1" max="1" width="2.33203125" customWidth="1"/>
    <col min="2" max="2" width="24.33203125" customWidth="1"/>
    <col min="3" max="12" width="15.44140625" customWidth="1"/>
    <col min="13" max="13" width="17.109375" customWidth="1"/>
    <col min="14" max="14" width="30.6640625" customWidth="1"/>
  </cols>
  <sheetData>
    <row r="1" spans="2:15" ht="18" customHeight="1" x14ac:dyDescent="0.3">
      <c r="B1" s="202" t="s">
        <v>111</v>
      </c>
      <c r="C1" s="202"/>
      <c r="D1" s="202"/>
      <c r="E1" s="202"/>
      <c r="F1" s="202"/>
      <c r="G1" s="202"/>
      <c r="H1" s="202"/>
      <c r="I1" s="202"/>
      <c r="J1" s="202"/>
      <c r="K1" s="202"/>
      <c r="L1" s="202"/>
      <c r="M1" s="202"/>
      <c r="N1" s="202"/>
    </row>
    <row r="2" spans="2:15" ht="19.2" customHeight="1" x14ac:dyDescent="0.3">
      <c r="B2" s="234" t="s">
        <v>112</v>
      </c>
      <c r="C2" s="236" t="s">
        <v>113</v>
      </c>
      <c r="D2" s="237"/>
      <c r="E2" s="237"/>
      <c r="F2" s="237"/>
      <c r="G2" s="237"/>
      <c r="H2" s="237"/>
      <c r="I2" s="237"/>
      <c r="J2" s="237"/>
      <c r="K2" s="237"/>
      <c r="L2" s="238"/>
      <c r="M2" s="239" t="s">
        <v>114</v>
      </c>
      <c r="N2" s="238" t="s">
        <v>115</v>
      </c>
    </row>
    <row r="3" spans="2:15" ht="45" customHeight="1" x14ac:dyDescent="0.3">
      <c r="B3" s="235"/>
      <c r="C3" s="57" t="s">
        <v>116</v>
      </c>
      <c r="D3" s="56" t="s">
        <v>117</v>
      </c>
      <c r="E3" s="56" t="s">
        <v>118</v>
      </c>
      <c r="F3" s="56" t="s">
        <v>119</v>
      </c>
      <c r="G3" s="56" t="s">
        <v>120</v>
      </c>
      <c r="H3" s="56" t="s">
        <v>121</v>
      </c>
      <c r="I3" s="56" t="s">
        <v>122</v>
      </c>
      <c r="J3" s="56" t="s">
        <v>123</v>
      </c>
      <c r="K3" s="56" t="s">
        <v>124</v>
      </c>
      <c r="L3" s="58" t="s">
        <v>125</v>
      </c>
      <c r="M3" s="240"/>
      <c r="N3" s="241"/>
    </row>
    <row r="4" spans="2:15" ht="27.6" x14ac:dyDescent="0.3">
      <c r="B4" s="63" t="s">
        <v>195</v>
      </c>
      <c r="C4" s="55">
        <v>281774.5</v>
      </c>
      <c r="D4" s="55"/>
      <c r="E4" s="55"/>
      <c r="F4" s="55"/>
      <c r="G4" s="55"/>
      <c r="H4" s="55"/>
      <c r="I4" s="55"/>
      <c r="J4" s="55"/>
      <c r="K4" s="55"/>
      <c r="L4" s="55"/>
      <c r="M4" s="55">
        <f>SUM(C4:L4)</f>
        <v>281774.5</v>
      </c>
      <c r="N4" s="64" t="s">
        <v>323</v>
      </c>
    </row>
    <row r="5" spans="2:15" ht="1.2" customHeight="1" x14ac:dyDescent="0.3">
      <c r="B5" s="63"/>
      <c r="C5" s="55"/>
      <c r="D5" s="55"/>
      <c r="E5" s="55"/>
      <c r="F5" s="55"/>
      <c r="G5" s="55"/>
      <c r="H5" s="55"/>
      <c r="I5" s="55"/>
      <c r="J5" s="55"/>
      <c r="K5" s="55"/>
      <c r="L5" s="55"/>
      <c r="M5" s="55"/>
      <c r="N5" s="64"/>
    </row>
    <row r="6" spans="2:15" ht="55.2" x14ac:dyDescent="0.3">
      <c r="B6" s="63" t="s">
        <v>202</v>
      </c>
      <c r="C6" s="55"/>
      <c r="D6" s="55"/>
      <c r="E6" s="55">
        <v>277000</v>
      </c>
      <c r="F6" s="55">
        <v>7641.56</v>
      </c>
      <c r="G6" s="55"/>
      <c r="H6" s="55"/>
      <c r="I6" s="55"/>
      <c r="J6" s="55"/>
      <c r="K6" s="55"/>
      <c r="L6" s="55"/>
      <c r="M6" s="55">
        <f>SUM(C6:L6)</f>
        <v>284641.56</v>
      </c>
      <c r="N6" s="64" t="s">
        <v>324</v>
      </c>
    </row>
    <row r="7" spans="2:15" ht="55.2" x14ac:dyDescent="0.3">
      <c r="B7" s="63" t="s">
        <v>63</v>
      </c>
      <c r="C7" s="55">
        <v>0</v>
      </c>
      <c r="D7" s="55">
        <v>0</v>
      </c>
      <c r="E7" s="55">
        <v>0</v>
      </c>
      <c r="F7" s="55">
        <v>0</v>
      </c>
      <c r="G7" s="55">
        <v>66464</v>
      </c>
      <c r="H7" s="55">
        <v>0</v>
      </c>
      <c r="I7" s="55">
        <v>0</v>
      </c>
      <c r="J7" s="55">
        <v>0</v>
      </c>
      <c r="K7" s="55">
        <v>0</v>
      </c>
      <c r="L7" s="55">
        <v>0</v>
      </c>
      <c r="M7" s="55">
        <f t="shared" ref="M7:M13" si="0">SUM(C7:L7)</f>
        <v>66464</v>
      </c>
      <c r="N7" s="64" t="s">
        <v>325</v>
      </c>
    </row>
    <row r="8" spans="2:15" ht="41.4" x14ac:dyDescent="0.3">
      <c r="B8" s="63" t="s">
        <v>63</v>
      </c>
      <c r="C8" s="55">
        <v>0</v>
      </c>
      <c r="D8" s="55">
        <v>0</v>
      </c>
      <c r="E8" s="55">
        <v>0</v>
      </c>
      <c r="F8" s="55"/>
      <c r="G8" s="55">
        <v>0</v>
      </c>
      <c r="H8" s="55">
        <v>0</v>
      </c>
      <c r="I8" s="55">
        <v>0</v>
      </c>
      <c r="J8" s="55">
        <v>0</v>
      </c>
      <c r="K8" s="55">
        <v>0</v>
      </c>
      <c r="L8" s="55">
        <v>0</v>
      </c>
      <c r="M8" s="55">
        <f t="shared" si="0"/>
        <v>0</v>
      </c>
      <c r="N8" s="64"/>
    </row>
    <row r="9" spans="2:15" ht="69" x14ac:dyDescent="0.3">
      <c r="B9" s="63" t="s">
        <v>184</v>
      </c>
      <c r="C9" s="55">
        <v>0</v>
      </c>
      <c r="D9" s="55">
        <v>0</v>
      </c>
      <c r="E9" s="55">
        <v>0</v>
      </c>
      <c r="F9" s="55">
        <v>23222</v>
      </c>
      <c r="G9" s="55">
        <v>49550</v>
      </c>
      <c r="H9" s="55">
        <v>0</v>
      </c>
      <c r="I9" s="55">
        <v>0</v>
      </c>
      <c r="J9" s="55">
        <v>0</v>
      </c>
      <c r="K9" s="55">
        <v>0</v>
      </c>
      <c r="L9" s="55">
        <v>0</v>
      </c>
      <c r="M9" s="55">
        <f t="shared" si="0"/>
        <v>72772</v>
      </c>
      <c r="N9" s="64" t="s">
        <v>326</v>
      </c>
    </row>
    <row r="10" spans="2:15" ht="69" x14ac:dyDescent="0.3">
      <c r="B10" s="63" t="s">
        <v>68</v>
      </c>
      <c r="C10" s="55">
        <v>0</v>
      </c>
      <c r="D10" s="55">
        <v>0</v>
      </c>
      <c r="E10" s="55">
        <v>0</v>
      </c>
      <c r="F10" s="55"/>
      <c r="G10" s="55">
        <v>0</v>
      </c>
      <c r="H10" s="55">
        <v>0</v>
      </c>
      <c r="I10" s="55">
        <v>142112.85</v>
      </c>
      <c r="J10" s="55">
        <v>0</v>
      </c>
      <c r="K10" s="55">
        <v>0</v>
      </c>
      <c r="L10" s="55">
        <v>0</v>
      </c>
      <c r="M10" s="55">
        <f t="shared" si="0"/>
        <v>142112.85</v>
      </c>
      <c r="N10" s="64" t="s">
        <v>327</v>
      </c>
    </row>
    <row r="11" spans="2:15" ht="69" x14ac:dyDescent="0.3">
      <c r="B11" s="63" t="s">
        <v>58</v>
      </c>
      <c r="C11" s="55">
        <v>0</v>
      </c>
      <c r="D11" s="55">
        <v>0</v>
      </c>
      <c r="E11" s="55">
        <v>0</v>
      </c>
      <c r="F11" s="55">
        <v>9000</v>
      </c>
      <c r="G11" s="55">
        <v>0</v>
      </c>
      <c r="H11" s="55">
        <v>0</v>
      </c>
      <c r="I11" s="55">
        <v>0</v>
      </c>
      <c r="J11" s="55">
        <v>910848</v>
      </c>
      <c r="K11" s="55"/>
      <c r="L11" s="55">
        <v>14896</v>
      </c>
      <c r="M11" s="55">
        <f t="shared" si="0"/>
        <v>934744</v>
      </c>
      <c r="N11" s="64" t="s">
        <v>328</v>
      </c>
    </row>
    <row r="12" spans="2:15" ht="27.6" x14ac:dyDescent="0.3">
      <c r="B12" s="63" t="s">
        <v>187</v>
      </c>
      <c r="C12" s="55">
        <v>0</v>
      </c>
      <c r="D12" s="55">
        <v>0</v>
      </c>
      <c r="E12" s="55">
        <v>0</v>
      </c>
      <c r="F12" s="55">
        <v>0</v>
      </c>
      <c r="G12" s="55"/>
      <c r="H12" s="55">
        <v>0</v>
      </c>
      <c r="I12" s="55">
        <v>0</v>
      </c>
      <c r="J12" s="55">
        <v>0</v>
      </c>
      <c r="K12" s="55">
        <v>0</v>
      </c>
      <c r="L12" s="55">
        <v>124775</v>
      </c>
      <c r="M12" s="55">
        <v>124775</v>
      </c>
      <c r="N12" s="64" t="s">
        <v>296</v>
      </c>
    </row>
    <row r="13" spans="2:15" ht="15" thickBot="1" x14ac:dyDescent="0.35">
      <c r="B13" s="63"/>
      <c r="C13" s="55">
        <v>0</v>
      </c>
      <c r="D13" s="55"/>
      <c r="E13" s="55">
        <v>0</v>
      </c>
      <c r="F13" s="55">
        <v>0</v>
      </c>
      <c r="G13" s="55">
        <v>0</v>
      </c>
      <c r="H13" s="55">
        <v>0</v>
      </c>
      <c r="I13" s="55">
        <v>0</v>
      </c>
      <c r="J13" s="55">
        <v>0</v>
      </c>
      <c r="K13" s="55">
        <v>0</v>
      </c>
      <c r="L13" s="55">
        <v>0</v>
      </c>
      <c r="M13" s="55">
        <f t="shared" si="0"/>
        <v>0</v>
      </c>
      <c r="N13" s="64"/>
    </row>
    <row r="14" spans="2:15" ht="15" thickBot="1" x14ac:dyDescent="0.35">
      <c r="B14" s="60" t="s">
        <v>126</v>
      </c>
      <c r="C14" s="61">
        <f t="shared" ref="C14:M14" si="1">SUM(C4:C13)</f>
        <v>281774.5</v>
      </c>
      <c r="D14" s="61">
        <f t="shared" si="1"/>
        <v>0</v>
      </c>
      <c r="E14" s="61">
        <f t="shared" si="1"/>
        <v>277000</v>
      </c>
      <c r="F14" s="61">
        <f t="shared" si="1"/>
        <v>39863.56</v>
      </c>
      <c r="G14" s="61">
        <f t="shared" si="1"/>
        <v>116014</v>
      </c>
      <c r="H14" s="61">
        <f t="shared" si="1"/>
        <v>0</v>
      </c>
      <c r="I14" s="61">
        <f t="shared" si="1"/>
        <v>142112.85</v>
      </c>
      <c r="J14" s="61">
        <f t="shared" si="1"/>
        <v>910848</v>
      </c>
      <c r="K14" s="61">
        <f t="shared" si="1"/>
        <v>0</v>
      </c>
      <c r="L14" s="61">
        <f t="shared" si="1"/>
        <v>139671</v>
      </c>
      <c r="M14" s="61">
        <f t="shared" si="1"/>
        <v>1907283.9100000001</v>
      </c>
      <c r="N14" s="62"/>
      <c r="O14" s="59"/>
    </row>
    <row r="15" spans="2:15" x14ac:dyDescent="0.3">
      <c r="N15" s="78"/>
      <c r="O15" s="78"/>
    </row>
    <row r="16" spans="2:15" x14ac:dyDescent="0.3">
      <c r="B16" s="231" t="s">
        <v>127</v>
      </c>
      <c r="C16" s="232"/>
      <c r="D16" s="232"/>
      <c r="E16" s="232"/>
      <c r="F16" s="232"/>
      <c r="G16" s="232"/>
      <c r="H16" s="232"/>
      <c r="I16" s="232"/>
      <c r="J16" s="232"/>
      <c r="K16" s="232"/>
      <c r="L16" s="232"/>
      <c r="M16" s="232"/>
      <c r="N16" s="233"/>
      <c r="O16" s="76"/>
    </row>
    <row r="17" spans="2:15" x14ac:dyDescent="0.3">
      <c r="B17" s="225" t="s">
        <v>295</v>
      </c>
      <c r="C17" s="226"/>
      <c r="D17" s="226"/>
      <c r="E17" s="226"/>
      <c r="F17" s="226"/>
      <c r="G17" s="226"/>
      <c r="H17" s="226"/>
      <c r="I17" s="226"/>
      <c r="J17" s="226"/>
      <c r="K17" s="226"/>
      <c r="L17" s="226"/>
      <c r="M17" s="226"/>
      <c r="N17" s="227"/>
      <c r="O17" s="78"/>
    </row>
    <row r="18" spans="2:15" x14ac:dyDescent="0.3">
      <c r="B18" s="225"/>
      <c r="C18" s="226"/>
      <c r="D18" s="226"/>
      <c r="E18" s="226"/>
      <c r="F18" s="226"/>
      <c r="G18" s="226"/>
      <c r="H18" s="226"/>
      <c r="I18" s="226"/>
      <c r="J18" s="226"/>
      <c r="K18" s="226"/>
      <c r="L18" s="226"/>
      <c r="M18" s="226"/>
      <c r="N18" s="227"/>
      <c r="O18" s="59"/>
    </row>
    <row r="19" spans="2:15" x14ac:dyDescent="0.3">
      <c r="B19" s="225"/>
      <c r="C19" s="226"/>
      <c r="D19" s="226"/>
      <c r="E19" s="226"/>
      <c r="F19" s="226"/>
      <c r="G19" s="226"/>
      <c r="H19" s="226"/>
      <c r="I19" s="226"/>
      <c r="J19" s="226"/>
      <c r="K19" s="226"/>
      <c r="L19" s="226"/>
      <c r="M19" s="226"/>
      <c r="N19" s="227"/>
      <c r="O19" s="78"/>
    </row>
    <row r="20" spans="2:15" ht="15.6" x14ac:dyDescent="0.3">
      <c r="B20" s="225"/>
      <c r="C20" s="226"/>
      <c r="D20" s="226"/>
      <c r="E20" s="226"/>
      <c r="F20" s="226"/>
      <c r="G20" s="226"/>
      <c r="H20" s="226"/>
      <c r="I20" s="226"/>
      <c r="J20" s="226"/>
      <c r="K20" s="226"/>
      <c r="L20" s="226"/>
      <c r="M20" s="226"/>
      <c r="N20" s="227"/>
      <c r="O20" s="54"/>
    </row>
    <row r="21" spans="2:15" x14ac:dyDescent="0.3">
      <c r="B21" s="225"/>
      <c r="C21" s="226"/>
      <c r="D21" s="226"/>
      <c r="E21" s="226"/>
      <c r="F21" s="226"/>
      <c r="G21" s="226"/>
      <c r="H21" s="226"/>
      <c r="I21" s="226"/>
      <c r="J21" s="226"/>
      <c r="K21" s="226"/>
      <c r="L21" s="226"/>
      <c r="M21" s="226"/>
      <c r="N21" s="227"/>
      <c r="O21" s="77"/>
    </row>
    <row r="22" spans="2:15" x14ac:dyDescent="0.3">
      <c r="B22" s="225"/>
      <c r="C22" s="226"/>
      <c r="D22" s="226"/>
      <c r="E22" s="226"/>
      <c r="F22" s="226"/>
      <c r="G22" s="226"/>
      <c r="H22" s="226"/>
      <c r="I22" s="226"/>
      <c r="J22" s="226"/>
      <c r="K22" s="226"/>
      <c r="L22" s="226"/>
      <c r="M22" s="226"/>
      <c r="N22" s="227"/>
    </row>
    <row r="23" spans="2:15" x14ac:dyDescent="0.3">
      <c r="B23" s="228"/>
      <c r="C23" s="229"/>
      <c r="D23" s="229"/>
      <c r="E23" s="229"/>
      <c r="F23" s="229"/>
      <c r="G23" s="229"/>
      <c r="H23" s="229"/>
      <c r="I23" s="229"/>
      <c r="J23" s="229"/>
      <c r="K23" s="229"/>
      <c r="L23" s="229"/>
      <c r="M23" s="229"/>
      <c r="N23" s="230"/>
    </row>
  </sheetData>
  <sheetProtection sheet="1" objects="1" scenarios="1"/>
  <mergeCells count="7">
    <mergeCell ref="B17:N23"/>
    <mergeCell ref="B16:N16"/>
    <mergeCell ref="B1:N1"/>
    <mergeCell ref="B2:B3"/>
    <mergeCell ref="C2:L2"/>
    <mergeCell ref="M2:M3"/>
    <mergeCell ref="N2:N3"/>
  </mergeCells>
  <pageMargins left="0.7" right="0.7" top="0.75" bottom="0.75" header="0.3" footer="0.3"/>
  <pageSetup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Lists!$H$2:$H$8</xm:f>
          </x14:formula1>
          <xm:sqref>B4:B13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7"/>
  <sheetViews>
    <sheetView zoomScale="90" zoomScaleNormal="90" workbookViewId="0">
      <selection activeCell="B11" sqref="B11:C17"/>
    </sheetView>
  </sheetViews>
  <sheetFormatPr defaultColWidth="8.6640625" defaultRowHeight="14.4" x14ac:dyDescent="0.3"/>
  <cols>
    <col min="2" max="2" width="93.6640625" customWidth="1"/>
    <col min="3" max="3" width="19.6640625" customWidth="1"/>
  </cols>
  <sheetData>
    <row r="1" spans="2:3" x14ac:dyDescent="0.3">
      <c r="B1" s="202" t="s">
        <v>128</v>
      </c>
      <c r="C1" s="202"/>
    </row>
    <row r="2" spans="2:3" x14ac:dyDescent="0.3">
      <c r="B2" s="242" t="s">
        <v>129</v>
      </c>
      <c r="C2" s="242"/>
    </row>
    <row r="3" spans="2:3" x14ac:dyDescent="0.3">
      <c r="B3" s="127"/>
      <c r="C3" s="127"/>
    </row>
    <row r="4" spans="2:3" ht="17.25" customHeight="1" x14ac:dyDescent="0.3">
      <c r="B4" s="243" t="s">
        <v>130</v>
      </c>
      <c r="C4" s="244"/>
    </row>
    <row r="5" spans="2:3" x14ac:dyDescent="0.3">
      <c r="B5" s="67" t="s">
        <v>131</v>
      </c>
      <c r="C5" s="66">
        <v>252</v>
      </c>
    </row>
    <row r="6" spans="2:3" x14ac:dyDescent="0.3">
      <c r="B6" s="68" t="s">
        <v>132</v>
      </c>
      <c r="C6" s="65">
        <v>618</v>
      </c>
    </row>
    <row r="7" spans="2:3" x14ac:dyDescent="0.3">
      <c r="B7" s="68" t="s">
        <v>133</v>
      </c>
      <c r="C7" s="65">
        <v>72.78</v>
      </c>
    </row>
    <row r="8" spans="2:3" x14ac:dyDescent="0.3">
      <c r="B8" s="68" t="s">
        <v>134</v>
      </c>
      <c r="C8" s="65">
        <v>71.95</v>
      </c>
    </row>
    <row r="9" spans="2:3" x14ac:dyDescent="0.3">
      <c r="B9" s="68" t="s">
        <v>135</v>
      </c>
      <c r="C9" s="65">
        <v>46.34</v>
      </c>
    </row>
    <row r="10" spans="2:3" x14ac:dyDescent="0.3">
      <c r="B10" s="245" t="s">
        <v>136</v>
      </c>
      <c r="C10" s="246"/>
    </row>
    <row r="11" spans="2:3" ht="24" customHeight="1" x14ac:dyDescent="0.3">
      <c r="B11" s="225" t="s">
        <v>322</v>
      </c>
      <c r="C11" s="227"/>
    </row>
    <row r="12" spans="2:3" ht="22.8" customHeight="1" x14ac:dyDescent="0.3">
      <c r="B12" s="225"/>
      <c r="C12" s="227"/>
    </row>
    <row r="13" spans="2:3" ht="13.2" hidden="1" customHeight="1" x14ac:dyDescent="0.3">
      <c r="B13" s="225"/>
      <c r="C13" s="227"/>
    </row>
    <row r="14" spans="2:3" hidden="1" x14ac:dyDescent="0.3">
      <c r="B14" s="225"/>
      <c r="C14" s="227"/>
    </row>
    <row r="15" spans="2:3" hidden="1" x14ac:dyDescent="0.3">
      <c r="B15" s="225"/>
      <c r="C15" s="227"/>
    </row>
    <row r="16" spans="2:3" ht="21.6" customHeight="1" x14ac:dyDescent="0.3">
      <c r="B16" s="225"/>
      <c r="C16" s="227"/>
    </row>
    <row r="17" spans="2:3" ht="43.8" customHeight="1" thickBot="1" x14ac:dyDescent="0.35">
      <c r="B17" s="228"/>
      <c r="C17" s="230"/>
    </row>
  </sheetData>
  <sheetProtection sheet="1" objects="1" scenarios="1"/>
  <mergeCells count="5">
    <mergeCell ref="B2:C2"/>
    <mergeCell ref="B11:C17"/>
    <mergeCell ref="B4:C4"/>
    <mergeCell ref="B10:C10"/>
    <mergeCell ref="B1:C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117"/>
  <sheetViews>
    <sheetView topLeftCell="A7" zoomScale="90" zoomScaleNormal="90" zoomScaleSheetLayoutView="70" workbookViewId="0">
      <selection activeCell="B49" sqref="B49"/>
    </sheetView>
  </sheetViews>
  <sheetFormatPr defaultColWidth="14.44140625" defaultRowHeight="15" customHeight="1" x14ac:dyDescent="0.3"/>
  <cols>
    <col min="1" max="1" width="4.6640625" style="8" customWidth="1"/>
    <col min="2" max="2" width="33.109375" style="8" customWidth="1"/>
    <col min="3" max="3" width="20.44140625" style="8" customWidth="1"/>
    <col min="4" max="4" width="5.6640625" style="8" customWidth="1"/>
    <col min="5" max="9" width="15.6640625" style="8" customWidth="1"/>
    <col min="10" max="10" width="3.6640625" style="8" customWidth="1"/>
    <col min="11" max="11" width="22.6640625" style="8" customWidth="1"/>
    <col min="12" max="12" width="14.6640625" style="8" customWidth="1"/>
    <col min="13" max="13" width="15.33203125" style="8" customWidth="1"/>
    <col min="14" max="14" width="12.44140625" style="8" customWidth="1"/>
    <col min="15" max="18" width="8.6640625" style="8" customWidth="1"/>
    <col min="19" max="19" width="27.33203125" style="8" customWidth="1"/>
    <col min="20" max="20" width="22" style="8" customWidth="1"/>
    <col min="21" max="16384" width="14.44140625" style="8"/>
  </cols>
  <sheetData>
    <row r="1" spans="2:20" ht="15.75" customHeight="1" x14ac:dyDescent="0.3">
      <c r="B1" s="247" t="s">
        <v>137</v>
      </c>
      <c r="C1" s="247"/>
      <c r="D1" s="247"/>
      <c r="E1" s="247"/>
      <c r="F1" s="247"/>
      <c r="G1" s="247"/>
      <c r="H1" s="247"/>
      <c r="I1" s="247"/>
      <c r="J1" s="247"/>
      <c r="K1" s="247"/>
      <c r="L1" s="247"/>
      <c r="M1" s="247"/>
    </row>
    <row r="3" spans="2:20" ht="15" customHeight="1" x14ac:dyDescent="0.3">
      <c r="S3" s="9"/>
      <c r="T3" s="10"/>
    </row>
    <row r="4" spans="2:20" ht="15" customHeight="1" x14ac:dyDescent="0.3">
      <c r="B4" s="11" t="s">
        <v>138</v>
      </c>
      <c r="C4" s="267" t="s">
        <v>139</v>
      </c>
      <c r="D4" s="267"/>
      <c r="E4" s="267"/>
      <c r="F4" s="267"/>
      <c r="G4" s="267"/>
      <c r="H4" s="267"/>
      <c r="I4" s="267"/>
      <c r="J4" s="267"/>
      <c r="K4" s="267"/>
      <c r="L4" s="267"/>
      <c r="M4" s="267"/>
      <c r="S4" s="9"/>
      <c r="T4" s="10"/>
    </row>
    <row r="5" spans="2:20" ht="20.25" customHeight="1" x14ac:dyDescent="0.3">
      <c r="C5" s="267"/>
      <c r="D5" s="267"/>
      <c r="E5" s="267"/>
      <c r="F5" s="267"/>
      <c r="G5" s="267"/>
      <c r="H5" s="267"/>
      <c r="I5" s="267"/>
      <c r="J5" s="267"/>
      <c r="K5" s="267"/>
      <c r="L5" s="267"/>
      <c r="M5" s="267"/>
      <c r="N5" s="12"/>
      <c r="O5" s="12"/>
      <c r="P5" s="12"/>
      <c r="Q5" s="12"/>
      <c r="R5" s="12"/>
      <c r="S5" s="9"/>
      <c r="T5" s="10"/>
    </row>
    <row r="6" spans="2:20" ht="21.75" customHeight="1" x14ac:dyDescent="0.3"/>
    <row r="7" spans="2:20" ht="18" x14ac:dyDescent="0.3">
      <c r="B7" s="268" t="s">
        <v>140</v>
      </c>
      <c r="C7" s="268"/>
      <c r="D7" s="268"/>
      <c r="E7" s="269"/>
      <c r="F7" s="269"/>
      <c r="G7" s="269"/>
      <c r="H7" s="269"/>
      <c r="I7" s="269"/>
      <c r="J7" s="269"/>
      <c r="K7" s="269"/>
      <c r="L7" s="269"/>
      <c r="M7" s="269"/>
      <c r="N7" s="12"/>
      <c r="O7" s="12"/>
      <c r="P7" s="12"/>
      <c r="Q7" s="12"/>
      <c r="R7" s="12"/>
    </row>
    <row r="8" spans="2:20" ht="4.95" customHeight="1" x14ac:dyDescent="0.3">
      <c r="B8" s="13"/>
      <c r="C8" s="13"/>
      <c r="D8" s="13"/>
      <c r="E8" s="14"/>
      <c r="F8" s="14"/>
      <c r="G8" s="14"/>
      <c r="H8" s="14"/>
      <c r="I8" s="14"/>
      <c r="J8" s="14"/>
      <c r="K8" s="14"/>
      <c r="L8" s="14"/>
      <c r="M8" s="14"/>
      <c r="N8" s="12"/>
      <c r="O8" s="12"/>
      <c r="P8" s="12"/>
      <c r="Q8" s="12"/>
      <c r="R8" s="12"/>
    </row>
    <row r="9" spans="2:20" ht="18" thickBot="1" x14ac:dyDescent="0.35">
      <c r="B9" s="15"/>
      <c r="C9" s="15"/>
      <c r="D9" s="15"/>
      <c r="E9" s="16"/>
      <c r="F9" s="16"/>
      <c r="G9" s="16"/>
      <c r="H9" s="16"/>
      <c r="I9" s="16"/>
      <c r="J9" s="16"/>
      <c r="K9" s="16"/>
      <c r="L9" s="16"/>
      <c r="M9" s="16"/>
      <c r="N9" s="12"/>
      <c r="O9" s="12"/>
      <c r="P9" s="12"/>
      <c r="Q9" s="12"/>
      <c r="R9" s="12"/>
    </row>
    <row r="10" spans="2:20" ht="30" customHeight="1" thickBot="1" x14ac:dyDescent="0.35">
      <c r="B10" s="17" t="s">
        <v>141</v>
      </c>
      <c r="C10" s="270" t="s">
        <v>292</v>
      </c>
      <c r="D10" s="271"/>
      <c r="E10" s="271"/>
      <c r="F10" s="271"/>
      <c r="G10" s="272"/>
      <c r="H10" s="18"/>
      <c r="I10" s="19" t="s">
        <v>142</v>
      </c>
      <c r="J10" s="18"/>
      <c r="K10" s="18"/>
      <c r="L10" s="18"/>
      <c r="M10" s="20" t="s">
        <v>294</v>
      </c>
    </row>
    <row r="11" spans="2:20" ht="30" customHeight="1" thickBot="1" x14ac:dyDescent="0.35">
      <c r="B11" s="21" t="s">
        <v>143</v>
      </c>
      <c r="C11" s="270" t="s">
        <v>293</v>
      </c>
      <c r="D11" s="271"/>
      <c r="E11" s="271"/>
      <c r="F11" s="271"/>
      <c r="G11" s="272"/>
      <c r="H11" s="18"/>
      <c r="I11" s="19" t="s">
        <v>144</v>
      </c>
      <c r="J11" s="18"/>
      <c r="K11" s="18"/>
      <c r="L11" s="18"/>
      <c r="M11" s="22">
        <v>1907283.91</v>
      </c>
    </row>
    <row r="12" spans="2:20" ht="15.6" x14ac:dyDescent="0.3">
      <c r="E12" s="23"/>
      <c r="F12" s="23"/>
      <c r="G12" s="23"/>
      <c r="H12" s="23"/>
      <c r="I12" s="23"/>
      <c r="J12" s="23"/>
      <c r="K12" s="23"/>
      <c r="L12" s="23"/>
      <c r="M12" s="169">
        <f>+M11-K37</f>
        <v>0</v>
      </c>
    </row>
    <row r="13" spans="2:20" ht="18" x14ac:dyDescent="0.3">
      <c r="B13" s="268" t="s">
        <v>145</v>
      </c>
      <c r="C13" s="268"/>
      <c r="D13" s="268"/>
      <c r="E13" s="268"/>
      <c r="F13" s="268"/>
      <c r="G13" s="268"/>
      <c r="H13" s="268"/>
      <c r="I13" s="268"/>
      <c r="J13" s="268"/>
      <c r="K13" s="268"/>
      <c r="L13" s="268"/>
      <c r="M13" s="268"/>
    </row>
    <row r="14" spans="2:20" ht="4.95" customHeight="1" x14ac:dyDescent="0.3">
      <c r="B14" s="24"/>
      <c r="C14" s="24"/>
      <c r="D14" s="24"/>
      <c r="E14" s="24"/>
      <c r="F14" s="24"/>
      <c r="G14" s="24"/>
      <c r="H14" s="24"/>
      <c r="I14" s="24"/>
      <c r="J14" s="24"/>
      <c r="K14" s="24"/>
      <c r="L14" s="24"/>
      <c r="M14" s="24"/>
    </row>
    <row r="15" spans="2:20" s="25" customFormat="1" ht="23.25" customHeight="1" thickBot="1" x14ac:dyDescent="0.35">
      <c r="B15" s="266" t="s">
        <v>146</v>
      </c>
      <c r="C15" s="266"/>
      <c r="D15" s="26"/>
      <c r="E15" s="26" t="s">
        <v>147</v>
      </c>
      <c r="F15" s="26" t="s">
        <v>148</v>
      </c>
      <c r="G15" s="26" t="s">
        <v>149</v>
      </c>
      <c r="H15" s="26" t="s">
        <v>150</v>
      </c>
      <c r="I15" s="26" t="s">
        <v>151</v>
      </c>
      <c r="J15" s="26"/>
      <c r="K15" s="26" t="s">
        <v>152</v>
      </c>
      <c r="L15" s="26" t="s">
        <v>153</v>
      </c>
      <c r="M15" s="26" t="s">
        <v>154</v>
      </c>
    </row>
    <row r="16" spans="2:20" s="25" customFormat="1" ht="30" customHeight="1" thickBot="1" x14ac:dyDescent="0.35">
      <c r="B16" s="262" t="s">
        <v>155</v>
      </c>
      <c r="C16" s="263"/>
      <c r="D16" s="27"/>
      <c r="E16" s="28"/>
      <c r="F16" s="28">
        <v>63236</v>
      </c>
      <c r="G16" s="28">
        <v>63236</v>
      </c>
      <c r="H16" s="28">
        <v>63236</v>
      </c>
      <c r="I16" s="28">
        <v>63236</v>
      </c>
      <c r="J16" s="31"/>
      <c r="K16" s="32">
        <f>SUM(E16:J16)</f>
        <v>252944</v>
      </c>
      <c r="L16" s="29">
        <v>0</v>
      </c>
      <c r="M16" s="30">
        <v>252944</v>
      </c>
      <c r="N16" s="171"/>
    </row>
    <row r="17" spans="2:17" s="25" customFormat="1" thickBot="1" x14ac:dyDescent="0.35">
      <c r="B17" s="264" t="s">
        <v>156</v>
      </c>
      <c r="C17" s="265"/>
      <c r="D17" s="27"/>
      <c r="E17" s="33">
        <v>0</v>
      </c>
      <c r="F17" s="33">
        <v>7577</v>
      </c>
      <c r="G17" s="33">
        <v>7084.5</v>
      </c>
      <c r="H17" s="33">
        <v>7084.5</v>
      </c>
      <c r="I17" s="33">
        <v>7084.5</v>
      </c>
      <c r="J17" s="31"/>
      <c r="K17" s="36">
        <f t="shared" ref="K17:K33" si="0">SUM(E17:J17)</f>
        <v>28830.5</v>
      </c>
      <c r="L17" s="34">
        <v>0</v>
      </c>
      <c r="M17" s="35">
        <v>28830.5</v>
      </c>
      <c r="N17" s="37"/>
    </row>
    <row r="18" spans="2:17" s="25" customFormat="1" ht="30" customHeight="1" thickBot="1" x14ac:dyDescent="0.35">
      <c r="B18" s="262" t="s">
        <v>157</v>
      </c>
      <c r="C18" s="263"/>
      <c r="D18" s="27"/>
      <c r="E18" s="28">
        <v>0</v>
      </c>
      <c r="F18" s="28">
        <v>0</v>
      </c>
      <c r="G18" s="28">
        <v>0</v>
      </c>
      <c r="H18" s="28">
        <v>0</v>
      </c>
      <c r="I18" s="28">
        <v>0</v>
      </c>
      <c r="J18" s="31"/>
      <c r="K18" s="38">
        <f t="shared" si="0"/>
        <v>0</v>
      </c>
      <c r="L18" s="29">
        <v>0</v>
      </c>
      <c r="M18" s="30">
        <v>0</v>
      </c>
    </row>
    <row r="19" spans="2:17" s="25" customFormat="1" thickBot="1" x14ac:dyDescent="0.35">
      <c r="B19" s="264" t="s">
        <v>158</v>
      </c>
      <c r="C19" s="265"/>
      <c r="D19" s="27"/>
      <c r="E19" s="33">
        <v>0</v>
      </c>
      <c r="F19" s="33">
        <v>0</v>
      </c>
      <c r="G19" s="33">
        <v>0</v>
      </c>
      <c r="H19" s="33">
        <v>0</v>
      </c>
      <c r="I19" s="33">
        <v>0</v>
      </c>
      <c r="J19" s="31"/>
      <c r="K19" s="36">
        <f t="shared" si="0"/>
        <v>0</v>
      </c>
      <c r="L19" s="34">
        <v>0</v>
      </c>
      <c r="M19" s="35">
        <v>0</v>
      </c>
      <c r="N19" s="25" t="s">
        <v>309</v>
      </c>
    </row>
    <row r="20" spans="2:17" s="25" customFormat="1" ht="30" customHeight="1" thickBot="1" x14ac:dyDescent="0.35">
      <c r="B20" s="262" t="s">
        <v>159</v>
      </c>
      <c r="C20" s="263"/>
      <c r="D20" s="27"/>
      <c r="E20" s="28">
        <v>0</v>
      </c>
      <c r="F20" s="28">
        <v>63521.39</v>
      </c>
      <c r="G20" s="28">
        <v>63521.39</v>
      </c>
      <c r="H20" s="28">
        <v>63521.39</v>
      </c>
      <c r="I20" s="28">
        <v>63521.39</v>
      </c>
      <c r="J20" s="31"/>
      <c r="K20" s="38">
        <f t="shared" si="0"/>
        <v>254085.56</v>
      </c>
      <c r="L20" s="29">
        <v>0</v>
      </c>
      <c r="M20" s="30">
        <v>254085.56</v>
      </c>
      <c r="O20" s="25" t="s">
        <v>309</v>
      </c>
    </row>
    <row r="21" spans="2:17" s="25" customFormat="1" thickBot="1" x14ac:dyDescent="0.35">
      <c r="B21" s="264" t="s">
        <v>160</v>
      </c>
      <c r="C21" s="265"/>
      <c r="D21" s="27"/>
      <c r="E21" s="33">
        <v>0</v>
      </c>
      <c r="F21" s="33">
        <v>7639</v>
      </c>
      <c r="G21" s="33">
        <v>7639</v>
      </c>
      <c r="H21" s="33">
        <v>7639</v>
      </c>
      <c r="I21" s="33">
        <v>7639</v>
      </c>
      <c r="J21" s="31"/>
      <c r="K21" s="36">
        <f t="shared" si="0"/>
        <v>30556</v>
      </c>
      <c r="L21" s="34">
        <v>0</v>
      </c>
      <c r="M21" s="35">
        <v>30556</v>
      </c>
      <c r="P21" s="25" t="s">
        <v>309</v>
      </c>
    </row>
    <row r="22" spans="2:17" s="25" customFormat="1" ht="30" customHeight="1" thickBot="1" x14ac:dyDescent="0.35">
      <c r="B22" s="262" t="s">
        <v>161</v>
      </c>
      <c r="C22" s="263"/>
      <c r="D22" s="27"/>
      <c r="E22" s="28">
        <v>0</v>
      </c>
      <c r="F22" s="28"/>
      <c r="G22" s="28"/>
      <c r="H22" s="28"/>
      <c r="I22" s="28"/>
      <c r="J22" s="31"/>
      <c r="K22" s="38">
        <f t="shared" si="0"/>
        <v>0</v>
      </c>
      <c r="L22" s="29">
        <v>0</v>
      </c>
      <c r="M22" s="30">
        <v>0</v>
      </c>
      <c r="N22" s="25" t="s">
        <v>309</v>
      </c>
      <c r="O22" s="25" t="s">
        <v>309</v>
      </c>
      <c r="P22" s="25" t="s">
        <v>309</v>
      </c>
    </row>
    <row r="23" spans="2:17" s="25" customFormat="1" thickBot="1" x14ac:dyDescent="0.35">
      <c r="B23" s="264" t="s">
        <v>162</v>
      </c>
      <c r="C23" s="265"/>
      <c r="D23" s="27"/>
      <c r="E23" s="33">
        <v>0</v>
      </c>
      <c r="F23" s="33">
        <f>+F22*0.1</f>
        <v>0</v>
      </c>
      <c r="G23" s="33">
        <f t="shared" ref="G23:I23" si="1">+G22*0.1</f>
        <v>0</v>
      </c>
      <c r="H23" s="33">
        <f t="shared" si="1"/>
        <v>0</v>
      </c>
      <c r="I23" s="33">
        <f t="shared" si="1"/>
        <v>0</v>
      </c>
      <c r="J23" s="31"/>
      <c r="K23" s="36">
        <f t="shared" si="0"/>
        <v>0</v>
      </c>
      <c r="L23" s="34">
        <v>0</v>
      </c>
      <c r="M23" s="35">
        <v>0</v>
      </c>
      <c r="O23" s="25" t="s">
        <v>309</v>
      </c>
    </row>
    <row r="24" spans="2:17" s="25" customFormat="1" ht="30" customHeight="1" thickBot="1" x14ac:dyDescent="0.35">
      <c r="B24" s="262" t="s">
        <v>163</v>
      </c>
      <c r="C24" s="263"/>
      <c r="D24" s="27"/>
      <c r="E24" s="28">
        <v>0</v>
      </c>
      <c r="F24" s="28">
        <v>15851</v>
      </c>
      <c r="G24" s="28">
        <v>15851</v>
      </c>
      <c r="H24" s="28">
        <v>15851</v>
      </c>
      <c r="I24" s="28">
        <v>15851</v>
      </c>
      <c r="J24" s="31"/>
      <c r="K24" s="38">
        <f t="shared" si="0"/>
        <v>63404</v>
      </c>
      <c r="L24" s="29">
        <v>0</v>
      </c>
      <c r="M24" s="30">
        <v>63404</v>
      </c>
      <c r="N24" s="25" t="s">
        <v>309</v>
      </c>
      <c r="O24" s="25" t="s">
        <v>309</v>
      </c>
    </row>
    <row r="25" spans="2:17" s="25" customFormat="1" thickBot="1" x14ac:dyDescent="0.35">
      <c r="B25" s="264" t="s">
        <v>164</v>
      </c>
      <c r="C25" s="265"/>
      <c r="D25" s="27"/>
      <c r="E25" s="33">
        <v>0</v>
      </c>
      <c r="F25" s="33">
        <v>2342</v>
      </c>
      <c r="G25" s="33">
        <v>2342</v>
      </c>
      <c r="H25" s="33">
        <v>2342</v>
      </c>
      <c r="I25" s="33">
        <v>2342</v>
      </c>
      <c r="J25" s="31"/>
      <c r="K25" s="36">
        <f t="shared" si="0"/>
        <v>9368</v>
      </c>
      <c r="L25" s="34">
        <v>0</v>
      </c>
      <c r="M25" s="35">
        <v>9368</v>
      </c>
      <c r="O25" s="25" t="s">
        <v>309</v>
      </c>
    </row>
    <row r="26" spans="2:17" s="25" customFormat="1" ht="30" customHeight="1" thickBot="1" x14ac:dyDescent="0.35">
      <c r="B26" s="262" t="s">
        <v>165</v>
      </c>
      <c r="C26" s="263"/>
      <c r="D26" s="27"/>
      <c r="E26" s="28">
        <v>0</v>
      </c>
      <c r="F26" s="28">
        <v>14431</v>
      </c>
      <c r="G26" s="28">
        <v>14431</v>
      </c>
      <c r="H26" s="28">
        <v>14431</v>
      </c>
      <c r="I26" s="28">
        <v>14431</v>
      </c>
      <c r="J26" s="31"/>
      <c r="K26" s="38">
        <f t="shared" si="0"/>
        <v>57724</v>
      </c>
      <c r="L26" s="29">
        <v>0</v>
      </c>
      <c r="M26" s="30">
        <v>57724</v>
      </c>
      <c r="N26" s="25" t="s">
        <v>309</v>
      </c>
      <c r="O26" s="25" t="s">
        <v>309</v>
      </c>
    </row>
    <row r="27" spans="2:17" s="25" customFormat="1" thickBot="1" x14ac:dyDescent="0.35">
      <c r="B27" s="264" t="s">
        <v>166</v>
      </c>
      <c r="C27" s="265"/>
      <c r="D27" s="27"/>
      <c r="E27" s="33">
        <v>0</v>
      </c>
      <c r="F27" s="33">
        <v>2185</v>
      </c>
      <c r="G27" s="33">
        <v>2185</v>
      </c>
      <c r="H27" s="33">
        <v>2185</v>
      </c>
      <c r="I27" s="33">
        <v>2185</v>
      </c>
      <c r="J27" s="31"/>
      <c r="K27" s="36">
        <f t="shared" si="0"/>
        <v>8740</v>
      </c>
      <c r="L27" s="34">
        <v>0</v>
      </c>
      <c r="M27" s="35">
        <v>8740</v>
      </c>
      <c r="O27" s="25" t="s">
        <v>309</v>
      </c>
    </row>
    <row r="28" spans="2:17" s="25" customFormat="1" ht="30" customHeight="1" thickBot="1" x14ac:dyDescent="0.35">
      <c r="B28" s="262" t="s">
        <v>167</v>
      </c>
      <c r="C28" s="263"/>
      <c r="D28" s="27"/>
      <c r="E28" s="28">
        <v>0</v>
      </c>
      <c r="F28" s="28">
        <v>31090</v>
      </c>
      <c r="G28" s="28">
        <v>31090</v>
      </c>
      <c r="H28" s="28">
        <v>31090</v>
      </c>
      <c r="I28" s="28">
        <v>31090</v>
      </c>
      <c r="J28" s="31"/>
      <c r="K28" s="38">
        <f t="shared" si="0"/>
        <v>124360</v>
      </c>
      <c r="L28" s="29">
        <v>0</v>
      </c>
      <c r="M28" s="30">
        <v>124360</v>
      </c>
      <c r="O28" s="25" t="s">
        <v>309</v>
      </c>
      <c r="P28" s="25" t="s">
        <v>309</v>
      </c>
    </row>
    <row r="29" spans="2:17" s="25" customFormat="1" ht="15" customHeight="1" thickBot="1" x14ac:dyDescent="0.35">
      <c r="B29" s="264" t="s">
        <v>168</v>
      </c>
      <c r="C29" s="265"/>
      <c r="D29" s="27"/>
      <c r="E29" s="33">
        <v>0</v>
      </c>
      <c r="F29" s="33">
        <v>4438.22</v>
      </c>
      <c r="G29" s="33">
        <v>4438.22</v>
      </c>
      <c r="H29" s="33">
        <v>4438.22</v>
      </c>
      <c r="I29" s="33">
        <v>4438.1899999999996</v>
      </c>
      <c r="J29" s="31"/>
      <c r="K29" s="36">
        <f t="shared" si="0"/>
        <v>17752.849999999999</v>
      </c>
      <c r="L29" s="34">
        <v>0</v>
      </c>
      <c r="M29" s="35">
        <v>17752.849999999999</v>
      </c>
      <c r="P29" s="25" t="s">
        <v>309</v>
      </c>
    </row>
    <row r="30" spans="2:17" s="25" customFormat="1" ht="30" customHeight="1" thickBot="1" x14ac:dyDescent="0.35">
      <c r="B30" s="262" t="s">
        <v>169</v>
      </c>
      <c r="C30" s="263"/>
      <c r="D30" s="27"/>
      <c r="E30" s="28">
        <v>0</v>
      </c>
      <c r="F30" s="28">
        <v>209787</v>
      </c>
      <c r="G30" s="28">
        <v>209787</v>
      </c>
      <c r="H30" s="28">
        <v>209787</v>
      </c>
      <c r="I30" s="28">
        <v>209787</v>
      </c>
      <c r="J30" s="31"/>
      <c r="K30" s="38">
        <f t="shared" si="0"/>
        <v>839148</v>
      </c>
      <c r="L30" s="29">
        <v>0</v>
      </c>
      <c r="M30" s="30">
        <v>839148</v>
      </c>
      <c r="O30" s="25" t="s">
        <v>309</v>
      </c>
      <c r="P30" s="25" t="s">
        <v>309</v>
      </c>
    </row>
    <row r="31" spans="2:17" s="25" customFormat="1" ht="15" customHeight="1" thickBot="1" x14ac:dyDescent="0.35">
      <c r="B31" s="264" t="s">
        <v>170</v>
      </c>
      <c r="C31" s="265"/>
      <c r="D31" s="27"/>
      <c r="E31" s="33">
        <v>0</v>
      </c>
      <c r="F31" s="33">
        <v>23899</v>
      </c>
      <c r="G31" s="33">
        <v>23899</v>
      </c>
      <c r="H31" s="33">
        <v>23899</v>
      </c>
      <c r="I31" s="33">
        <v>23899</v>
      </c>
      <c r="J31" s="31"/>
      <c r="K31" s="36">
        <f t="shared" si="0"/>
        <v>95596</v>
      </c>
      <c r="L31" s="34">
        <v>0</v>
      </c>
      <c r="M31" s="39">
        <v>95596</v>
      </c>
      <c r="O31" s="25" t="s">
        <v>309</v>
      </c>
    </row>
    <row r="32" spans="2:17" s="25" customFormat="1" ht="30" customHeight="1" thickBot="1" x14ac:dyDescent="0.35">
      <c r="B32" s="262" t="s">
        <v>171</v>
      </c>
      <c r="C32" s="263"/>
      <c r="D32" s="27"/>
      <c r="E32" s="28">
        <v>0</v>
      </c>
      <c r="F32" s="28">
        <v>0</v>
      </c>
      <c r="G32" s="28">
        <v>0</v>
      </c>
      <c r="H32" s="28">
        <v>0</v>
      </c>
      <c r="I32" s="28">
        <v>0</v>
      </c>
      <c r="J32" s="31"/>
      <c r="K32" s="38">
        <f t="shared" si="0"/>
        <v>0</v>
      </c>
      <c r="L32" s="29">
        <v>0</v>
      </c>
      <c r="M32" s="30">
        <v>0</v>
      </c>
      <c r="Q32" s="25" t="s">
        <v>309</v>
      </c>
    </row>
    <row r="33" spans="2:15" s="25" customFormat="1" ht="15" customHeight="1" thickBot="1" x14ac:dyDescent="0.35">
      <c r="B33" s="264" t="s">
        <v>172</v>
      </c>
      <c r="C33" s="265"/>
      <c r="D33" s="27"/>
      <c r="E33" s="33">
        <v>0</v>
      </c>
      <c r="F33" s="33">
        <v>0</v>
      </c>
      <c r="G33" s="33">
        <v>0</v>
      </c>
      <c r="H33" s="34">
        <v>0</v>
      </c>
      <c r="I33" s="39">
        <v>0</v>
      </c>
      <c r="J33" s="31"/>
      <c r="K33" s="36">
        <f t="shared" si="0"/>
        <v>0</v>
      </c>
      <c r="L33" s="34">
        <v>0</v>
      </c>
      <c r="M33" s="39">
        <v>0</v>
      </c>
    </row>
    <row r="34" spans="2:15" s="25" customFormat="1" ht="10.5" customHeight="1" thickBot="1" x14ac:dyDescent="0.35">
      <c r="B34" s="40"/>
      <c r="C34" s="40"/>
      <c r="D34" s="41"/>
      <c r="E34" s="42"/>
      <c r="F34" s="42"/>
      <c r="G34" s="42"/>
      <c r="H34" s="42"/>
      <c r="I34" s="42"/>
      <c r="J34" s="42"/>
      <c r="K34" s="43"/>
      <c r="L34" s="42"/>
      <c r="M34" s="42"/>
      <c r="O34" s="25" t="s">
        <v>309</v>
      </c>
    </row>
    <row r="35" spans="2:15" s="25" customFormat="1" ht="30" customHeight="1" thickBot="1" x14ac:dyDescent="0.35">
      <c r="B35" s="248" t="s">
        <v>173</v>
      </c>
      <c r="C35" s="249"/>
      <c r="D35" s="40"/>
      <c r="E35" s="28">
        <v>0</v>
      </c>
      <c r="F35" s="28">
        <v>31193.75</v>
      </c>
      <c r="G35" s="28">
        <v>31193.75</v>
      </c>
      <c r="H35" s="28">
        <v>31193.75</v>
      </c>
      <c r="I35" s="28">
        <v>31193.75</v>
      </c>
      <c r="J35" s="31"/>
      <c r="K35" s="38">
        <f>SUM(E35:J35)</f>
        <v>124775</v>
      </c>
      <c r="L35" s="29">
        <v>0</v>
      </c>
      <c r="M35" s="44">
        <v>124775</v>
      </c>
    </row>
    <row r="36" spans="2:15" s="25" customFormat="1" ht="10.5" customHeight="1" thickBot="1" x14ac:dyDescent="0.35">
      <c r="B36" s="41"/>
      <c r="C36" s="41"/>
      <c r="D36" s="41"/>
      <c r="K36" s="43"/>
    </row>
    <row r="37" spans="2:15" ht="32.25" customHeight="1" thickBot="1" x14ac:dyDescent="0.35">
      <c r="D37" s="45"/>
      <c r="F37" s="250" t="s">
        <v>174</v>
      </c>
      <c r="G37" s="250"/>
      <c r="H37" s="250"/>
      <c r="I37" s="250"/>
      <c r="J37" s="26"/>
      <c r="K37" s="46">
        <f>SUM(K16:K35)</f>
        <v>1907283.9100000001</v>
      </c>
      <c r="L37" s="46">
        <v>0</v>
      </c>
      <c r="M37" s="46">
        <f t="shared" ref="M37" si="2">SUM(M16:M35)</f>
        <v>1907283.9100000001</v>
      </c>
      <c r="O37" s="8" t="s">
        <v>309</v>
      </c>
    </row>
    <row r="38" spans="2:15" ht="23.25" customHeight="1" thickBot="1" x14ac:dyDescent="0.35">
      <c r="B38" s="45"/>
      <c r="C38" s="45"/>
      <c r="D38" s="45"/>
      <c r="E38" s="26" t="s">
        <v>147</v>
      </c>
      <c r="F38" s="26" t="s">
        <v>148</v>
      </c>
      <c r="G38" s="26" t="s">
        <v>149</v>
      </c>
      <c r="H38" s="26" t="s">
        <v>150</v>
      </c>
      <c r="I38" s="26" t="s">
        <v>151</v>
      </c>
      <c r="J38" s="26"/>
      <c r="K38" s="26" t="s">
        <v>152</v>
      </c>
      <c r="L38" s="26"/>
      <c r="M38" s="26"/>
    </row>
    <row r="39" spans="2:15" s="25" customFormat="1" ht="30" customHeight="1" thickBot="1" x14ac:dyDescent="0.35">
      <c r="B39" s="251" t="s">
        <v>175</v>
      </c>
      <c r="C39" s="252"/>
      <c r="D39" s="47"/>
      <c r="E39" s="48">
        <f t="shared" ref="E39:I39" si="3">SUM(E17,E19,E21,E23,E25,E27,E29,E31)</f>
        <v>0</v>
      </c>
      <c r="F39" s="48">
        <f t="shared" si="3"/>
        <v>48080.22</v>
      </c>
      <c r="G39" s="48">
        <f t="shared" si="3"/>
        <v>47587.72</v>
      </c>
      <c r="H39" s="48">
        <f t="shared" si="3"/>
        <v>47587.72</v>
      </c>
      <c r="I39" s="48">
        <f t="shared" si="3"/>
        <v>47587.69</v>
      </c>
      <c r="J39" s="31"/>
      <c r="K39" s="49">
        <f>SUM(K17,K19,K21,K23,K25,K27,K29,K31,K33)</f>
        <v>190843.35</v>
      </c>
      <c r="L39" s="49">
        <v>0</v>
      </c>
      <c r="M39" s="49">
        <f>SUM(M17,M19,M21,M23,M25,M27,M29,M31,M33)</f>
        <v>190843.35</v>
      </c>
    </row>
    <row r="40" spans="2:15" s="25" customFormat="1" ht="15" customHeight="1" x14ac:dyDescent="0.3"/>
    <row r="41" spans="2:15" ht="15.75" customHeight="1" thickBot="1" x14ac:dyDescent="0.35">
      <c r="B41" s="50" t="s">
        <v>176</v>
      </c>
      <c r="C41" s="50"/>
      <c r="D41" s="50"/>
      <c r="K41" s="169"/>
    </row>
    <row r="42" spans="2:15" ht="14.25" customHeight="1" x14ac:dyDescent="0.3">
      <c r="B42" s="253" t="s">
        <v>320</v>
      </c>
      <c r="C42" s="254"/>
      <c r="D42" s="254"/>
      <c r="E42" s="254"/>
      <c r="F42" s="254"/>
      <c r="G42" s="254"/>
      <c r="H42" s="254"/>
      <c r="I42" s="254"/>
      <c r="J42" s="254"/>
      <c r="K42" s="254"/>
      <c r="L42" s="254"/>
      <c r="M42" s="255"/>
    </row>
    <row r="43" spans="2:15" ht="15.75" customHeight="1" x14ac:dyDescent="0.3">
      <c r="B43" s="256"/>
      <c r="C43" s="257"/>
      <c r="D43" s="257"/>
      <c r="E43" s="257"/>
      <c r="F43" s="257"/>
      <c r="G43" s="257"/>
      <c r="H43" s="257"/>
      <c r="I43" s="257"/>
      <c r="J43" s="257"/>
      <c r="K43" s="257"/>
      <c r="L43" s="257"/>
      <c r="M43" s="258"/>
    </row>
    <row r="44" spans="2:15" ht="9" customHeight="1" x14ac:dyDescent="0.3">
      <c r="B44" s="256"/>
      <c r="C44" s="257"/>
      <c r="D44" s="257"/>
      <c r="E44" s="257"/>
      <c r="F44" s="257"/>
      <c r="G44" s="257"/>
      <c r="H44" s="257"/>
      <c r="I44" s="257"/>
      <c r="J44" s="257"/>
      <c r="K44" s="257"/>
      <c r="L44" s="257"/>
      <c r="M44" s="258"/>
    </row>
    <row r="45" spans="2:15" ht="15.75" customHeight="1" x14ac:dyDescent="0.3">
      <c r="B45" s="256"/>
      <c r="C45" s="257"/>
      <c r="D45" s="257"/>
      <c r="E45" s="257"/>
      <c r="F45" s="257"/>
      <c r="G45" s="257"/>
      <c r="H45" s="257"/>
      <c r="I45" s="257"/>
      <c r="J45" s="257"/>
      <c r="K45" s="257"/>
      <c r="L45" s="257"/>
      <c r="M45" s="258"/>
    </row>
    <row r="46" spans="2:15" ht="15.75" customHeight="1" x14ac:dyDescent="0.3">
      <c r="B46" s="256"/>
      <c r="C46" s="257"/>
      <c r="D46" s="257"/>
      <c r="E46" s="257"/>
      <c r="F46" s="257"/>
      <c r="G46" s="257"/>
      <c r="H46" s="257"/>
      <c r="I46" s="257"/>
      <c r="J46" s="257"/>
      <c r="K46" s="257"/>
      <c r="L46" s="257"/>
      <c r="M46" s="258"/>
    </row>
    <row r="47" spans="2:15" ht="15.75" hidden="1" customHeight="1" x14ac:dyDescent="0.3">
      <c r="B47" s="256"/>
      <c r="C47" s="257"/>
      <c r="D47" s="257"/>
      <c r="E47" s="257"/>
      <c r="F47" s="257"/>
      <c r="G47" s="257"/>
      <c r="H47" s="257"/>
      <c r="I47" s="257"/>
      <c r="J47" s="257"/>
      <c r="K47" s="257"/>
      <c r="L47" s="257"/>
      <c r="M47" s="258"/>
    </row>
    <row r="48" spans="2:15" ht="15.75" customHeight="1" thickBot="1" x14ac:dyDescent="0.35">
      <c r="B48" s="259"/>
      <c r="C48" s="260"/>
      <c r="D48" s="260"/>
      <c r="E48" s="260"/>
      <c r="F48" s="260"/>
      <c r="G48" s="260"/>
      <c r="H48" s="260"/>
      <c r="I48" s="260"/>
      <c r="J48" s="260"/>
      <c r="K48" s="260"/>
      <c r="L48" s="260"/>
      <c r="M48" s="261"/>
    </row>
    <row r="49" spans="2:18" ht="15.75" customHeight="1" x14ac:dyDescent="0.3"/>
    <row r="50" spans="2:18" ht="15.75" customHeight="1" x14ac:dyDescent="0.3"/>
    <row r="51" spans="2:18" ht="15.75" customHeight="1" x14ac:dyDescent="0.3"/>
    <row r="52" spans="2:18" ht="15.75" customHeight="1" x14ac:dyDescent="0.3"/>
    <row r="53" spans="2:18" ht="15.75" customHeight="1" x14ac:dyDescent="0.3"/>
    <row r="54" spans="2:18" ht="9" customHeight="1" x14ac:dyDescent="0.3"/>
    <row r="55" spans="2:18" ht="15.75" customHeight="1" x14ac:dyDescent="0.3"/>
    <row r="56" spans="2:18" ht="15.75" customHeight="1" x14ac:dyDescent="0.3"/>
    <row r="57" spans="2:18" ht="15.75" customHeight="1" x14ac:dyDescent="0.3"/>
    <row r="58" spans="2:18" ht="15.75" customHeight="1" x14ac:dyDescent="0.3"/>
    <row r="59" spans="2:18" ht="15.75" customHeight="1" x14ac:dyDescent="0.3"/>
    <row r="60" spans="2:18" ht="15.75" customHeight="1" x14ac:dyDescent="0.3"/>
    <row r="61" spans="2:18" ht="15.75" customHeight="1" x14ac:dyDescent="0.3">
      <c r="B61" s="51"/>
      <c r="C61" s="51"/>
      <c r="D61" s="51"/>
      <c r="E61" s="51"/>
      <c r="F61" s="51"/>
      <c r="G61" s="51"/>
      <c r="H61" s="51"/>
      <c r="I61" s="51"/>
      <c r="J61" s="51"/>
      <c r="K61" s="51"/>
      <c r="L61" s="51"/>
      <c r="M61" s="51"/>
      <c r="N61" s="51"/>
      <c r="O61" s="51"/>
      <c r="P61" s="51"/>
      <c r="Q61" s="51"/>
      <c r="R61" s="51"/>
    </row>
    <row r="62" spans="2:18" ht="15.75" customHeight="1" x14ac:dyDescent="0.3">
      <c r="B62" s="51"/>
      <c r="C62" s="51"/>
      <c r="D62" s="51"/>
      <c r="E62" s="51"/>
      <c r="F62" s="51"/>
      <c r="G62" s="51"/>
      <c r="H62" s="51"/>
      <c r="I62" s="51"/>
      <c r="J62" s="51"/>
      <c r="K62" s="51"/>
      <c r="L62" s="51"/>
      <c r="M62" s="51"/>
      <c r="N62" s="51"/>
      <c r="O62" s="51"/>
      <c r="P62" s="51"/>
      <c r="Q62" s="51"/>
      <c r="R62" s="51"/>
    </row>
    <row r="63" spans="2:18" ht="15.75" customHeight="1" x14ac:dyDescent="0.3">
      <c r="B63" s="51"/>
      <c r="C63" s="51"/>
      <c r="D63" s="51"/>
      <c r="E63" s="51"/>
      <c r="F63" s="51"/>
      <c r="G63" s="51"/>
      <c r="H63" s="51"/>
      <c r="I63" s="51"/>
      <c r="J63" s="51"/>
      <c r="K63" s="51"/>
      <c r="L63" s="51"/>
      <c r="M63" s="51"/>
      <c r="N63" s="51"/>
      <c r="O63" s="51"/>
      <c r="P63" s="51"/>
      <c r="Q63" s="51"/>
      <c r="R63" s="51"/>
    </row>
    <row r="64" spans="2:18" ht="15.75" customHeight="1" x14ac:dyDescent="0.3">
      <c r="B64" s="51"/>
      <c r="C64" s="51"/>
      <c r="D64" s="51"/>
      <c r="E64" s="51"/>
      <c r="F64" s="51"/>
      <c r="G64" s="51"/>
      <c r="H64" s="51"/>
      <c r="I64" s="51"/>
      <c r="J64" s="51"/>
      <c r="K64" s="51"/>
      <c r="L64" s="51"/>
      <c r="M64" s="51"/>
      <c r="N64" s="51"/>
      <c r="O64" s="51"/>
      <c r="P64" s="51"/>
      <c r="Q64" s="51"/>
      <c r="R64" s="51"/>
    </row>
    <row r="65" spans="2:18" ht="15.75" customHeight="1" x14ac:dyDescent="0.3">
      <c r="B65" s="51"/>
      <c r="C65" s="51"/>
      <c r="D65" s="51"/>
      <c r="E65" s="51"/>
      <c r="F65" s="51"/>
      <c r="G65" s="51"/>
      <c r="H65" s="51"/>
      <c r="I65" s="51"/>
      <c r="J65" s="51"/>
      <c r="K65" s="51"/>
      <c r="L65" s="51"/>
      <c r="M65" s="51"/>
      <c r="N65" s="51"/>
      <c r="O65" s="51"/>
      <c r="P65" s="51"/>
      <c r="Q65" s="51"/>
      <c r="R65" s="51"/>
    </row>
    <row r="66" spans="2:18" ht="15.75" customHeight="1" x14ac:dyDescent="0.3">
      <c r="B66" s="51"/>
      <c r="C66" s="51"/>
      <c r="D66" s="51"/>
      <c r="E66" s="51"/>
      <c r="F66" s="51"/>
      <c r="G66" s="51"/>
      <c r="H66" s="51"/>
      <c r="I66" s="51"/>
      <c r="J66" s="51"/>
      <c r="K66" s="51"/>
      <c r="L66" s="51"/>
      <c r="M66" s="51"/>
      <c r="N66" s="51"/>
      <c r="O66" s="51"/>
      <c r="P66" s="51"/>
      <c r="Q66" s="51"/>
      <c r="R66" s="51"/>
    </row>
    <row r="67" spans="2:18" ht="15.75" customHeight="1" x14ac:dyDescent="0.3">
      <c r="B67" s="51"/>
      <c r="C67" s="51"/>
      <c r="D67" s="51"/>
      <c r="E67" s="51"/>
      <c r="F67" s="51"/>
      <c r="G67" s="51"/>
      <c r="H67" s="51"/>
      <c r="I67" s="51"/>
      <c r="J67" s="51"/>
      <c r="K67" s="51"/>
      <c r="L67" s="51"/>
      <c r="M67" s="51"/>
      <c r="N67" s="51"/>
      <c r="O67" s="51"/>
      <c r="P67" s="51"/>
      <c r="Q67" s="51"/>
      <c r="R67" s="51"/>
    </row>
    <row r="68" spans="2:18" ht="15.75" customHeight="1" x14ac:dyDescent="0.3">
      <c r="B68" s="51"/>
      <c r="C68" s="51"/>
      <c r="D68" s="51"/>
      <c r="E68" s="51"/>
      <c r="F68" s="51"/>
      <c r="G68" s="51"/>
      <c r="H68" s="51"/>
      <c r="I68" s="51"/>
      <c r="J68" s="51"/>
      <c r="K68" s="51"/>
      <c r="L68" s="51"/>
      <c r="M68" s="51"/>
      <c r="N68" s="51"/>
      <c r="O68" s="51"/>
      <c r="P68" s="51"/>
      <c r="Q68" s="51"/>
      <c r="R68" s="51"/>
    </row>
    <row r="69" spans="2:18" ht="15.75" customHeight="1" x14ac:dyDescent="0.3">
      <c r="B69" s="51"/>
      <c r="C69" s="51"/>
      <c r="D69" s="51"/>
      <c r="E69" s="51"/>
      <c r="F69" s="51"/>
      <c r="G69" s="51"/>
      <c r="H69" s="51"/>
      <c r="I69" s="51"/>
      <c r="J69" s="51"/>
      <c r="K69" s="51"/>
      <c r="L69" s="51"/>
      <c r="M69" s="51"/>
      <c r="N69" s="51"/>
      <c r="O69" s="51"/>
      <c r="P69" s="51"/>
      <c r="Q69" s="51"/>
      <c r="R69" s="51"/>
    </row>
    <row r="70" spans="2:18" ht="15.75" customHeight="1" x14ac:dyDescent="0.3">
      <c r="B70" s="51"/>
      <c r="C70" s="51"/>
      <c r="D70" s="51"/>
      <c r="E70" s="51"/>
      <c r="F70" s="51"/>
      <c r="G70" s="51"/>
      <c r="H70" s="51"/>
      <c r="I70" s="51"/>
      <c r="J70" s="51"/>
      <c r="K70" s="51"/>
      <c r="L70" s="51"/>
      <c r="M70" s="51"/>
      <c r="N70" s="51"/>
      <c r="O70" s="51"/>
      <c r="P70" s="51"/>
      <c r="Q70" s="51"/>
      <c r="R70" s="51"/>
    </row>
    <row r="71" spans="2:18" ht="15.75" customHeight="1" x14ac:dyDescent="0.3">
      <c r="B71" s="51"/>
      <c r="C71" s="51"/>
      <c r="D71" s="51"/>
      <c r="E71" s="51"/>
      <c r="F71" s="51"/>
      <c r="G71" s="51"/>
      <c r="H71" s="51"/>
      <c r="I71" s="51"/>
      <c r="J71" s="51"/>
      <c r="K71" s="51"/>
      <c r="L71" s="51"/>
      <c r="M71" s="51"/>
      <c r="N71" s="51"/>
      <c r="O71" s="51"/>
      <c r="P71" s="51"/>
      <c r="Q71" s="51"/>
      <c r="R71" s="51"/>
    </row>
    <row r="72" spans="2:18" ht="15.75" customHeight="1" x14ac:dyDescent="0.3">
      <c r="B72" s="51"/>
      <c r="C72" s="51"/>
      <c r="D72" s="51"/>
      <c r="E72" s="51"/>
      <c r="F72" s="51"/>
      <c r="G72" s="51"/>
      <c r="H72" s="51"/>
      <c r="I72" s="51"/>
      <c r="J72" s="51"/>
      <c r="K72" s="51"/>
      <c r="L72" s="51"/>
      <c r="M72" s="51"/>
      <c r="N72" s="51"/>
      <c r="O72" s="51"/>
      <c r="P72" s="51"/>
      <c r="Q72" s="51"/>
      <c r="R72" s="51"/>
    </row>
    <row r="73" spans="2:18" ht="15.75" customHeight="1" x14ac:dyDescent="0.3">
      <c r="B73" s="51"/>
      <c r="C73" s="51"/>
      <c r="D73" s="51"/>
      <c r="E73" s="51"/>
      <c r="F73" s="51"/>
      <c r="G73" s="51"/>
      <c r="H73" s="51"/>
      <c r="I73" s="51"/>
      <c r="J73" s="51"/>
      <c r="K73" s="51"/>
      <c r="L73" s="51"/>
      <c r="M73" s="51"/>
      <c r="N73" s="51"/>
      <c r="O73" s="51"/>
      <c r="P73" s="51"/>
      <c r="Q73" s="51"/>
      <c r="R73" s="51"/>
    </row>
    <row r="74" spans="2:18" ht="15.75" customHeight="1" x14ac:dyDescent="0.3">
      <c r="B74" s="51"/>
      <c r="C74" s="51"/>
      <c r="D74" s="51"/>
      <c r="E74" s="51"/>
      <c r="F74" s="51"/>
      <c r="G74" s="51"/>
      <c r="H74" s="51"/>
      <c r="I74" s="51"/>
      <c r="J74" s="51"/>
      <c r="K74" s="51"/>
      <c r="L74" s="51"/>
      <c r="M74" s="51"/>
      <c r="N74" s="51"/>
      <c r="O74" s="51"/>
      <c r="P74" s="51"/>
      <c r="Q74" s="51"/>
      <c r="R74" s="51"/>
    </row>
    <row r="75" spans="2:18" ht="15.75" customHeight="1" x14ac:dyDescent="0.3">
      <c r="B75" s="51"/>
      <c r="C75" s="51"/>
      <c r="D75" s="51"/>
      <c r="E75" s="51"/>
      <c r="F75" s="51"/>
      <c r="G75" s="51"/>
      <c r="H75" s="51"/>
      <c r="I75" s="51"/>
      <c r="J75" s="51"/>
      <c r="K75" s="51"/>
      <c r="L75" s="51"/>
      <c r="M75" s="51"/>
      <c r="N75" s="51"/>
      <c r="O75" s="52"/>
      <c r="P75" s="53"/>
      <c r="Q75" s="53"/>
      <c r="R75" s="51"/>
    </row>
    <row r="76" spans="2:18" ht="15.75" customHeight="1" x14ac:dyDescent="0.3">
      <c r="B76" s="51"/>
      <c r="C76" s="51"/>
      <c r="D76" s="51"/>
      <c r="E76" s="51"/>
      <c r="F76" s="51"/>
      <c r="G76" s="51"/>
      <c r="H76" s="51"/>
      <c r="I76" s="51"/>
      <c r="J76" s="51"/>
      <c r="K76" s="51"/>
      <c r="L76" s="51"/>
      <c r="M76" s="51"/>
      <c r="N76" s="51"/>
      <c r="O76" s="52"/>
      <c r="P76" s="53"/>
      <c r="Q76" s="53"/>
      <c r="R76" s="51"/>
    </row>
    <row r="77" spans="2:18" ht="15.75" customHeight="1" x14ac:dyDescent="0.3">
      <c r="B77" s="51"/>
      <c r="C77" s="51"/>
      <c r="D77" s="51"/>
      <c r="E77" s="51"/>
      <c r="F77" s="51"/>
      <c r="G77" s="51"/>
      <c r="H77" s="51"/>
      <c r="I77" s="51"/>
      <c r="J77" s="51"/>
      <c r="K77" s="51"/>
      <c r="L77" s="51"/>
      <c r="M77" s="51"/>
      <c r="N77" s="51"/>
      <c r="O77" s="52"/>
      <c r="P77" s="53"/>
      <c r="Q77" s="53"/>
      <c r="R77" s="51"/>
    </row>
    <row r="78" spans="2:18" ht="15.75" customHeight="1" x14ac:dyDescent="0.3">
      <c r="B78" s="51"/>
      <c r="C78" s="51"/>
      <c r="D78" s="51"/>
      <c r="E78" s="51"/>
      <c r="F78" s="51"/>
      <c r="G78" s="51"/>
      <c r="H78" s="51"/>
      <c r="I78" s="51"/>
      <c r="J78" s="51"/>
      <c r="K78" s="51"/>
      <c r="L78" s="51"/>
      <c r="M78" s="51"/>
      <c r="N78" s="51"/>
      <c r="O78" s="52"/>
      <c r="P78" s="53"/>
      <c r="Q78" s="53"/>
      <c r="R78" s="51"/>
    </row>
    <row r="79" spans="2:18" ht="15.75" customHeight="1" x14ac:dyDescent="0.3">
      <c r="B79" s="51"/>
      <c r="C79" s="51"/>
      <c r="D79" s="51"/>
      <c r="E79" s="51"/>
      <c r="F79" s="51"/>
      <c r="G79" s="51"/>
      <c r="H79" s="51"/>
      <c r="I79" s="51"/>
      <c r="J79" s="51"/>
      <c r="K79" s="51"/>
      <c r="L79" s="51"/>
      <c r="M79" s="51"/>
      <c r="N79" s="51"/>
      <c r="O79" s="52"/>
      <c r="P79" s="53"/>
      <c r="Q79" s="53"/>
      <c r="R79" s="51"/>
    </row>
    <row r="80" spans="2:18" ht="15.75" customHeight="1" x14ac:dyDescent="0.3">
      <c r="B80" s="51"/>
      <c r="C80" s="51"/>
      <c r="D80" s="51"/>
      <c r="E80" s="51"/>
      <c r="F80" s="51"/>
      <c r="G80" s="51"/>
      <c r="H80" s="51"/>
      <c r="I80" s="51"/>
      <c r="J80" s="51"/>
      <c r="K80" s="51"/>
      <c r="L80" s="51"/>
      <c r="M80" s="51"/>
      <c r="N80" s="51"/>
      <c r="O80" s="52"/>
      <c r="P80" s="53"/>
      <c r="Q80" s="53"/>
      <c r="R80" s="51"/>
    </row>
    <row r="81" spans="2:18" ht="15.75" customHeight="1" x14ac:dyDescent="0.3">
      <c r="B81" s="51"/>
      <c r="C81" s="51"/>
      <c r="D81" s="51"/>
      <c r="E81" s="51"/>
      <c r="F81" s="51"/>
      <c r="G81" s="51"/>
      <c r="H81" s="51"/>
      <c r="I81" s="51"/>
      <c r="J81" s="51"/>
      <c r="K81" s="51"/>
      <c r="L81" s="51"/>
      <c r="M81" s="51"/>
      <c r="N81" s="51"/>
      <c r="O81" s="52"/>
      <c r="P81" s="53"/>
      <c r="Q81" s="53"/>
      <c r="R81" s="51"/>
    </row>
    <row r="82" spans="2:18" ht="15.75" customHeight="1" x14ac:dyDescent="0.3">
      <c r="B82" s="51"/>
      <c r="C82" s="51"/>
      <c r="D82" s="51"/>
      <c r="E82" s="51"/>
      <c r="F82" s="51"/>
      <c r="G82" s="51"/>
      <c r="H82" s="51"/>
      <c r="I82" s="51"/>
      <c r="J82" s="51"/>
      <c r="K82" s="51"/>
      <c r="L82" s="51"/>
      <c r="M82" s="51"/>
      <c r="N82" s="51"/>
      <c r="O82" s="52"/>
      <c r="P82" s="53"/>
      <c r="Q82" s="53"/>
      <c r="R82" s="51"/>
    </row>
    <row r="83" spans="2:18" ht="15.75" customHeight="1" x14ac:dyDescent="0.3">
      <c r="B83" s="51"/>
      <c r="C83" s="51"/>
      <c r="D83" s="51"/>
      <c r="E83" s="51"/>
      <c r="F83" s="51"/>
      <c r="G83" s="51"/>
      <c r="H83" s="51"/>
      <c r="I83" s="51"/>
      <c r="J83" s="51"/>
      <c r="K83" s="51"/>
      <c r="L83" s="51"/>
      <c r="M83" s="51"/>
      <c r="N83" s="51"/>
      <c r="O83" s="52"/>
      <c r="P83" s="53"/>
      <c r="Q83" s="53"/>
      <c r="R83" s="51"/>
    </row>
    <row r="84" spans="2:18" ht="15.75" customHeight="1" x14ac:dyDescent="0.3">
      <c r="B84" s="51"/>
      <c r="C84" s="51"/>
      <c r="D84" s="51"/>
      <c r="E84" s="51"/>
      <c r="F84" s="51"/>
      <c r="G84" s="51"/>
      <c r="H84" s="51"/>
      <c r="I84" s="51"/>
      <c r="J84" s="51"/>
      <c r="K84" s="51"/>
      <c r="L84" s="51"/>
      <c r="M84" s="51"/>
      <c r="N84" s="51"/>
      <c r="O84" s="53"/>
      <c r="P84" s="53"/>
      <c r="Q84" s="53"/>
      <c r="R84" s="51"/>
    </row>
    <row r="85" spans="2:18" ht="15.75" customHeight="1" x14ac:dyDescent="0.3">
      <c r="B85" s="51"/>
      <c r="C85" s="51"/>
      <c r="D85" s="51"/>
      <c r="E85" s="51"/>
      <c r="F85" s="51"/>
      <c r="G85" s="51"/>
      <c r="H85" s="51"/>
      <c r="I85" s="51"/>
      <c r="J85" s="51"/>
      <c r="K85" s="51"/>
      <c r="L85" s="51"/>
      <c r="M85" s="51"/>
      <c r="N85" s="51"/>
      <c r="O85" s="51"/>
      <c r="Q85" s="51"/>
      <c r="R85" s="51"/>
    </row>
    <row r="86" spans="2:18" ht="15.75" customHeight="1" x14ac:dyDescent="0.3">
      <c r="B86" s="51"/>
      <c r="C86" s="51"/>
      <c r="D86" s="51"/>
      <c r="E86" s="51"/>
      <c r="F86" s="51"/>
      <c r="G86" s="51"/>
      <c r="H86" s="51"/>
      <c r="I86" s="51"/>
      <c r="J86" s="51"/>
      <c r="K86" s="51"/>
      <c r="L86" s="51"/>
      <c r="M86" s="51"/>
      <c r="N86" s="51"/>
      <c r="R86" s="51"/>
    </row>
    <row r="87" spans="2:18" ht="15.75" customHeight="1" x14ac:dyDescent="0.3">
      <c r="B87" s="51"/>
      <c r="C87" s="51"/>
      <c r="D87" s="51"/>
      <c r="E87" s="51"/>
      <c r="F87" s="51"/>
      <c r="G87" s="51"/>
      <c r="H87" s="51"/>
      <c r="I87" s="51"/>
      <c r="J87" s="51"/>
      <c r="K87" s="51"/>
      <c r="L87" s="51"/>
      <c r="M87" s="51"/>
      <c r="N87" s="51"/>
      <c r="R87" s="51"/>
    </row>
    <row r="88" spans="2:18" ht="15.75" customHeight="1" x14ac:dyDescent="0.3">
      <c r="B88" s="51"/>
      <c r="C88" s="51"/>
      <c r="D88" s="51"/>
      <c r="E88" s="51"/>
      <c r="F88" s="51"/>
      <c r="G88" s="51"/>
      <c r="H88" s="51"/>
      <c r="I88" s="51"/>
      <c r="J88" s="51"/>
      <c r="K88" s="51"/>
      <c r="L88" s="51"/>
      <c r="M88" s="51"/>
      <c r="N88" s="51"/>
      <c r="Q88" s="52"/>
      <c r="R88" s="51"/>
    </row>
    <row r="89" spans="2:18" ht="15.75" customHeight="1" x14ac:dyDescent="0.3">
      <c r="B89" s="51"/>
      <c r="C89" s="51"/>
      <c r="D89" s="51"/>
      <c r="E89" s="51"/>
      <c r="F89" s="51"/>
      <c r="G89" s="51"/>
      <c r="H89" s="51"/>
      <c r="I89" s="51"/>
      <c r="J89" s="51"/>
      <c r="K89" s="51"/>
      <c r="L89" s="51"/>
      <c r="M89" s="51"/>
      <c r="N89" s="51"/>
      <c r="Q89" s="52"/>
      <c r="R89" s="51"/>
    </row>
    <row r="90" spans="2:18" ht="15.75" customHeight="1" x14ac:dyDescent="0.3">
      <c r="B90" s="51"/>
      <c r="C90" s="51"/>
      <c r="D90" s="51"/>
      <c r="E90" s="51"/>
      <c r="F90" s="51"/>
      <c r="G90" s="51"/>
      <c r="H90" s="51"/>
      <c r="I90" s="51"/>
      <c r="J90" s="51"/>
      <c r="K90" s="51"/>
      <c r="L90" s="51"/>
      <c r="M90" s="51"/>
      <c r="N90" s="51"/>
      <c r="Q90" s="52"/>
      <c r="R90" s="51"/>
    </row>
    <row r="91" spans="2:18" ht="15.75" customHeight="1" x14ac:dyDescent="0.3">
      <c r="B91" s="51"/>
      <c r="C91" s="51"/>
      <c r="D91" s="51"/>
      <c r="E91" s="51"/>
      <c r="F91" s="51"/>
      <c r="G91" s="51"/>
      <c r="H91" s="51"/>
      <c r="I91" s="51"/>
      <c r="J91" s="51"/>
      <c r="K91" s="51"/>
      <c r="L91" s="51"/>
      <c r="M91" s="51"/>
      <c r="N91" s="51"/>
      <c r="Q91" s="52"/>
      <c r="R91" s="51"/>
    </row>
    <row r="92" spans="2:18" ht="15.75" customHeight="1" x14ac:dyDescent="0.3">
      <c r="B92" s="51"/>
      <c r="C92" s="51"/>
      <c r="D92" s="51"/>
      <c r="E92" s="51"/>
      <c r="F92" s="51"/>
      <c r="G92" s="51"/>
      <c r="H92" s="51"/>
      <c r="I92" s="51"/>
      <c r="J92" s="51"/>
      <c r="K92" s="51"/>
      <c r="L92" s="51"/>
      <c r="M92" s="51"/>
      <c r="N92" s="51"/>
      <c r="Q92" s="52"/>
      <c r="R92" s="51"/>
    </row>
    <row r="93" spans="2:18" ht="15.75" customHeight="1" x14ac:dyDescent="0.3">
      <c r="B93" s="51"/>
      <c r="C93" s="51"/>
      <c r="D93" s="51"/>
      <c r="E93" s="51"/>
      <c r="F93" s="51"/>
      <c r="G93" s="51"/>
      <c r="H93" s="51"/>
      <c r="I93" s="51"/>
      <c r="J93" s="51"/>
      <c r="K93" s="51"/>
      <c r="L93" s="51"/>
      <c r="M93" s="51"/>
      <c r="N93" s="51"/>
      <c r="R93" s="51"/>
    </row>
    <row r="94" spans="2:18" ht="15.75" customHeight="1" x14ac:dyDescent="0.3">
      <c r="B94" s="51"/>
      <c r="C94" s="51"/>
      <c r="D94" s="51"/>
      <c r="E94" s="51"/>
      <c r="F94" s="51"/>
      <c r="G94" s="51"/>
      <c r="H94" s="51"/>
      <c r="I94" s="51"/>
      <c r="J94" s="51"/>
      <c r="K94" s="51"/>
      <c r="L94" s="51"/>
      <c r="M94" s="51"/>
      <c r="N94" s="51"/>
      <c r="O94" s="51"/>
      <c r="Q94" s="51"/>
      <c r="R94" s="51"/>
    </row>
    <row r="95" spans="2:18" ht="15.75" customHeight="1" x14ac:dyDescent="0.3">
      <c r="B95" s="51"/>
      <c r="C95" s="51"/>
      <c r="D95" s="51"/>
      <c r="E95" s="51"/>
      <c r="F95" s="51"/>
      <c r="G95" s="51"/>
      <c r="H95" s="51"/>
      <c r="I95" s="51"/>
      <c r="J95" s="51"/>
      <c r="K95" s="51"/>
      <c r="L95" s="51"/>
      <c r="M95" s="51"/>
      <c r="N95" s="51"/>
      <c r="O95" s="51"/>
      <c r="Q95" s="51"/>
      <c r="R95" s="51"/>
    </row>
    <row r="96" spans="2:18" ht="15.75" customHeight="1" x14ac:dyDescent="0.3">
      <c r="B96" s="51"/>
      <c r="C96" s="51"/>
      <c r="D96" s="51"/>
      <c r="E96" s="51"/>
      <c r="F96" s="51"/>
      <c r="G96" s="51"/>
      <c r="H96" s="51"/>
      <c r="I96" s="51"/>
      <c r="J96" s="51"/>
      <c r="K96" s="51"/>
      <c r="L96" s="51"/>
      <c r="M96" s="51"/>
      <c r="Q96" s="51"/>
      <c r="R96" s="51"/>
    </row>
    <row r="97" spans="2:18" ht="15.75" customHeight="1" x14ac:dyDescent="0.3">
      <c r="B97" s="51"/>
      <c r="C97" s="51"/>
      <c r="D97" s="51"/>
      <c r="E97" s="51"/>
      <c r="F97" s="51"/>
      <c r="G97" s="51"/>
      <c r="H97" s="51"/>
      <c r="I97" s="51"/>
      <c r="J97" s="51"/>
      <c r="K97" s="51"/>
      <c r="L97" s="51"/>
      <c r="M97" s="51"/>
      <c r="N97" s="51"/>
      <c r="O97" s="51"/>
      <c r="P97" s="51"/>
      <c r="Q97" s="51"/>
      <c r="R97" s="51"/>
    </row>
    <row r="98" spans="2:18" ht="15.75" customHeight="1" x14ac:dyDescent="0.3">
      <c r="B98" s="51"/>
      <c r="C98" s="51"/>
      <c r="D98" s="51"/>
      <c r="E98" s="51"/>
      <c r="F98" s="51"/>
      <c r="G98" s="51"/>
      <c r="H98" s="51"/>
      <c r="I98" s="51"/>
      <c r="J98" s="51"/>
      <c r="K98" s="51"/>
      <c r="L98" s="51"/>
      <c r="M98" s="51"/>
      <c r="N98" s="51"/>
      <c r="O98" s="51"/>
      <c r="P98" s="51"/>
      <c r="Q98" s="51"/>
      <c r="R98" s="51"/>
    </row>
    <row r="99" spans="2:18" ht="15.75" customHeight="1" x14ac:dyDescent="0.3">
      <c r="B99" s="51"/>
      <c r="C99" s="51"/>
      <c r="D99" s="51"/>
      <c r="E99" s="51"/>
      <c r="F99" s="51"/>
      <c r="G99" s="51"/>
      <c r="H99" s="51"/>
      <c r="I99" s="51"/>
      <c r="J99" s="51"/>
      <c r="K99" s="51"/>
      <c r="L99" s="51"/>
      <c r="M99" s="51"/>
      <c r="N99" s="51"/>
      <c r="O99" s="51"/>
      <c r="P99" s="51"/>
      <c r="Q99" s="51"/>
      <c r="R99" s="51"/>
    </row>
    <row r="100" spans="2:18" ht="15.75" customHeight="1" x14ac:dyDescent="0.3">
      <c r="B100" s="51"/>
      <c r="C100" s="51"/>
      <c r="D100" s="51"/>
      <c r="E100" s="51"/>
      <c r="F100" s="51"/>
      <c r="G100" s="51"/>
      <c r="H100" s="51"/>
      <c r="I100" s="51"/>
      <c r="J100" s="51"/>
      <c r="K100" s="51"/>
      <c r="L100" s="51"/>
      <c r="M100" s="51"/>
      <c r="N100" s="51"/>
      <c r="O100" s="51"/>
      <c r="P100" s="51"/>
      <c r="Q100" s="51"/>
      <c r="R100" s="51"/>
    </row>
    <row r="101" spans="2:18" ht="15.75" customHeight="1" x14ac:dyDescent="0.3">
      <c r="B101" s="51"/>
      <c r="C101" s="51"/>
      <c r="D101" s="51"/>
      <c r="E101" s="51"/>
      <c r="F101" s="51"/>
      <c r="G101" s="51"/>
      <c r="H101" s="51"/>
      <c r="I101" s="51"/>
      <c r="J101" s="51"/>
      <c r="K101" s="51"/>
      <c r="L101" s="51"/>
      <c r="M101" s="51"/>
      <c r="N101" s="51"/>
      <c r="O101" s="51"/>
      <c r="P101" s="51"/>
      <c r="Q101" s="51"/>
      <c r="R101" s="51"/>
    </row>
    <row r="102" spans="2:18" ht="15.75" customHeight="1" x14ac:dyDescent="0.3">
      <c r="B102" s="51"/>
      <c r="C102" s="51"/>
      <c r="D102" s="51"/>
      <c r="E102" s="51"/>
      <c r="F102" s="51"/>
      <c r="G102" s="51"/>
      <c r="H102" s="51"/>
      <c r="I102" s="51"/>
      <c r="J102" s="51"/>
      <c r="K102" s="51"/>
      <c r="L102" s="51"/>
      <c r="M102" s="51"/>
      <c r="N102" s="51"/>
      <c r="O102" s="51"/>
      <c r="P102" s="51"/>
      <c r="Q102" s="51"/>
      <c r="R102" s="51"/>
    </row>
    <row r="103" spans="2:18" ht="15.75" customHeight="1" x14ac:dyDescent="0.3">
      <c r="B103" s="51"/>
      <c r="C103" s="51"/>
      <c r="D103" s="51"/>
      <c r="E103" s="51"/>
      <c r="F103" s="51"/>
      <c r="G103" s="51"/>
      <c r="H103" s="51"/>
      <c r="I103" s="51"/>
      <c r="J103" s="51"/>
      <c r="K103" s="51"/>
      <c r="L103" s="51"/>
      <c r="M103" s="51"/>
      <c r="N103" s="51"/>
      <c r="O103" s="51"/>
      <c r="P103" s="51"/>
      <c r="Q103" s="51"/>
      <c r="R103" s="51"/>
    </row>
    <row r="104" spans="2:18" ht="15.75" customHeight="1" x14ac:dyDescent="0.3">
      <c r="B104" s="51"/>
      <c r="C104" s="51"/>
      <c r="D104" s="51"/>
      <c r="E104" s="51"/>
      <c r="F104" s="51"/>
      <c r="G104" s="51"/>
      <c r="H104" s="51"/>
      <c r="I104" s="51"/>
      <c r="J104" s="51"/>
      <c r="K104" s="51"/>
      <c r="L104" s="51"/>
      <c r="M104" s="51"/>
      <c r="N104" s="51"/>
      <c r="O104" s="51"/>
      <c r="P104" s="51"/>
      <c r="Q104" s="51"/>
      <c r="R104" s="51"/>
    </row>
    <row r="105" spans="2:18" ht="15.75" customHeight="1" x14ac:dyDescent="0.3">
      <c r="B105" s="51"/>
      <c r="C105" s="51"/>
      <c r="D105" s="51"/>
      <c r="E105" s="51"/>
      <c r="F105" s="51"/>
      <c r="G105" s="51"/>
      <c r="H105" s="51"/>
      <c r="I105" s="51"/>
      <c r="J105" s="51"/>
      <c r="K105" s="51"/>
      <c r="L105" s="51"/>
      <c r="M105" s="51"/>
      <c r="N105" s="51"/>
      <c r="O105" s="51"/>
      <c r="P105" s="51"/>
      <c r="Q105" s="51"/>
      <c r="R105" s="51"/>
    </row>
    <row r="106" spans="2:18" ht="15.75" customHeight="1" x14ac:dyDescent="0.3">
      <c r="B106" s="51"/>
      <c r="C106" s="51"/>
      <c r="D106" s="51"/>
      <c r="E106" s="51"/>
      <c r="F106" s="51"/>
      <c r="G106" s="51"/>
      <c r="H106" s="51"/>
      <c r="I106" s="51"/>
      <c r="J106" s="51"/>
      <c r="K106" s="51"/>
      <c r="L106" s="51"/>
      <c r="M106" s="51"/>
      <c r="N106" s="51"/>
      <c r="O106" s="51"/>
      <c r="P106" s="51"/>
      <c r="Q106" s="51"/>
      <c r="R106" s="51"/>
    </row>
    <row r="107" spans="2:18" ht="15.75" customHeight="1" x14ac:dyDescent="0.3">
      <c r="B107" s="51"/>
      <c r="C107" s="51"/>
      <c r="D107" s="51"/>
      <c r="E107" s="51"/>
      <c r="F107" s="51"/>
      <c r="G107" s="51"/>
      <c r="H107" s="51"/>
      <c r="I107" s="51"/>
      <c r="J107" s="51"/>
      <c r="K107" s="51"/>
      <c r="L107" s="51"/>
      <c r="M107" s="51"/>
      <c r="N107" s="51"/>
      <c r="O107" s="51"/>
      <c r="P107" s="51"/>
      <c r="Q107" s="51"/>
      <c r="R107" s="51"/>
    </row>
    <row r="108" spans="2:18" ht="15.75" customHeight="1" x14ac:dyDescent="0.3">
      <c r="B108" s="51"/>
      <c r="C108" s="51"/>
      <c r="D108" s="51"/>
      <c r="E108" s="51"/>
      <c r="F108" s="51"/>
      <c r="G108" s="51"/>
      <c r="H108" s="51"/>
      <c r="I108" s="51"/>
      <c r="J108" s="51"/>
      <c r="K108" s="51"/>
      <c r="L108" s="51"/>
      <c r="M108" s="51"/>
      <c r="N108" s="51"/>
      <c r="O108" s="51"/>
      <c r="P108" s="51"/>
      <c r="Q108" s="51"/>
      <c r="R108" s="51"/>
    </row>
    <row r="109" spans="2:18" ht="15.75" customHeight="1" x14ac:dyDescent="0.3">
      <c r="B109" s="51"/>
      <c r="C109" s="51"/>
      <c r="D109" s="51"/>
      <c r="E109" s="51"/>
      <c r="F109" s="51"/>
      <c r="G109" s="51"/>
      <c r="H109" s="51"/>
      <c r="I109" s="51"/>
      <c r="J109" s="51"/>
      <c r="K109" s="51"/>
      <c r="L109" s="51"/>
      <c r="M109" s="51"/>
      <c r="N109" s="51"/>
      <c r="O109" s="51"/>
      <c r="P109" s="51"/>
      <c r="Q109" s="51"/>
      <c r="R109" s="51"/>
    </row>
    <row r="110" spans="2:18" ht="15.75" customHeight="1" x14ac:dyDescent="0.3">
      <c r="B110" s="51"/>
      <c r="C110" s="51"/>
      <c r="D110" s="51"/>
      <c r="E110" s="51"/>
      <c r="F110" s="51"/>
      <c r="G110" s="51"/>
      <c r="H110" s="51"/>
      <c r="I110" s="51"/>
      <c r="J110" s="51"/>
      <c r="K110" s="51"/>
      <c r="L110" s="51"/>
      <c r="M110" s="51"/>
      <c r="N110" s="51"/>
      <c r="O110" s="51"/>
      <c r="P110" s="51"/>
      <c r="Q110" s="51"/>
      <c r="R110" s="51"/>
    </row>
    <row r="111" spans="2:18" ht="15.75" customHeight="1" x14ac:dyDescent="0.3">
      <c r="B111" s="51"/>
      <c r="C111" s="51"/>
      <c r="D111" s="51"/>
      <c r="E111" s="51"/>
      <c r="F111" s="51"/>
      <c r="G111" s="51"/>
      <c r="H111" s="51"/>
      <c r="I111" s="51"/>
      <c r="J111" s="51"/>
      <c r="K111" s="51"/>
      <c r="L111" s="51"/>
      <c r="M111" s="51"/>
      <c r="N111" s="51"/>
      <c r="O111" s="51"/>
      <c r="P111" s="51"/>
      <c r="Q111" s="51"/>
      <c r="R111" s="51"/>
    </row>
    <row r="112" spans="2:18" ht="15.75" customHeight="1" x14ac:dyDescent="0.3">
      <c r="B112" s="51"/>
      <c r="C112" s="51"/>
      <c r="D112" s="51"/>
      <c r="E112" s="51"/>
      <c r="F112" s="51"/>
      <c r="G112" s="51"/>
      <c r="H112" s="51"/>
      <c r="I112" s="51"/>
      <c r="J112" s="51"/>
      <c r="K112" s="51"/>
      <c r="L112" s="51"/>
      <c r="M112" s="51"/>
      <c r="N112" s="51"/>
      <c r="O112" s="51"/>
      <c r="P112" s="51"/>
      <c r="Q112" s="51"/>
      <c r="R112" s="51"/>
    </row>
    <row r="113" spans="2:18" ht="15.75" customHeight="1" x14ac:dyDescent="0.3">
      <c r="B113" s="51"/>
      <c r="C113" s="51"/>
      <c r="D113" s="51"/>
      <c r="E113" s="51"/>
      <c r="F113" s="51"/>
      <c r="G113" s="51"/>
      <c r="H113" s="51"/>
      <c r="I113" s="51"/>
      <c r="J113" s="51"/>
      <c r="K113" s="51"/>
      <c r="L113" s="51"/>
      <c r="M113" s="51"/>
      <c r="N113" s="51"/>
      <c r="O113" s="51"/>
      <c r="P113" s="51"/>
      <c r="Q113" s="51"/>
      <c r="R113" s="51"/>
    </row>
    <row r="114" spans="2:18" ht="15.75" customHeight="1" x14ac:dyDescent="0.3">
      <c r="B114" s="51"/>
      <c r="C114" s="51"/>
      <c r="D114" s="51"/>
      <c r="E114" s="51"/>
      <c r="F114" s="51"/>
      <c r="G114" s="51"/>
      <c r="H114" s="51"/>
      <c r="I114" s="51"/>
      <c r="J114" s="51"/>
      <c r="K114" s="51"/>
      <c r="L114" s="51"/>
      <c r="M114" s="51"/>
      <c r="N114" s="51" t="s">
        <v>177</v>
      </c>
      <c r="O114" s="51"/>
      <c r="P114" s="51"/>
      <c r="Q114" s="51"/>
      <c r="R114" s="51"/>
    </row>
    <row r="115" spans="2:18" ht="15.75" customHeight="1" x14ac:dyDescent="0.3">
      <c r="B115" s="51"/>
      <c r="C115" s="51"/>
      <c r="D115" s="51"/>
      <c r="E115" s="51"/>
      <c r="F115" s="51"/>
      <c r="G115" s="51"/>
      <c r="H115" s="51"/>
      <c r="I115" s="51"/>
      <c r="J115" s="51"/>
      <c r="K115" s="51"/>
      <c r="L115" s="51"/>
      <c r="M115" s="51"/>
      <c r="N115" s="51" t="s">
        <v>178</v>
      </c>
      <c r="O115" s="51"/>
      <c r="P115" s="51"/>
      <c r="Q115" s="51"/>
      <c r="R115" s="51"/>
    </row>
    <row r="116" spans="2:18" ht="15.75" customHeight="1" x14ac:dyDescent="0.3">
      <c r="B116" s="51"/>
      <c r="C116" s="51"/>
      <c r="D116" s="51"/>
      <c r="E116" s="51"/>
      <c r="F116" s="51"/>
      <c r="G116" s="51"/>
      <c r="H116" s="51"/>
      <c r="I116" s="51"/>
      <c r="J116" s="51"/>
      <c r="K116" s="51"/>
      <c r="L116" s="51"/>
      <c r="M116" s="51"/>
      <c r="N116" s="51"/>
      <c r="O116" s="51"/>
      <c r="P116" s="51"/>
      <c r="Q116" s="51"/>
      <c r="R116" s="51"/>
    </row>
    <row r="117" spans="2:18" ht="15.75" customHeight="1" x14ac:dyDescent="0.3">
      <c r="B117" s="51"/>
      <c r="C117" s="51"/>
      <c r="D117" s="51"/>
      <c r="E117" s="51"/>
      <c r="F117" s="51"/>
      <c r="G117" s="51"/>
      <c r="H117" s="51"/>
      <c r="I117" s="51"/>
      <c r="J117" s="51"/>
      <c r="K117" s="51"/>
      <c r="L117" s="51"/>
      <c r="M117" s="51"/>
      <c r="N117" s="51"/>
      <c r="O117" s="51"/>
      <c r="P117" s="51"/>
      <c r="Q117" s="51"/>
      <c r="R117" s="51"/>
    </row>
  </sheetData>
  <sheetProtection sheet="1" objects="1" scenarios="1"/>
  <mergeCells count="29">
    <mergeCell ref="B25:C25"/>
    <mergeCell ref="B26:C26"/>
    <mergeCell ref="B15:C15"/>
    <mergeCell ref="C4:M5"/>
    <mergeCell ref="B7:M7"/>
    <mergeCell ref="C10:G10"/>
    <mergeCell ref="C11:G11"/>
    <mergeCell ref="B13:M13"/>
    <mergeCell ref="B20:C20"/>
    <mergeCell ref="B21:C21"/>
    <mergeCell ref="B22:C22"/>
    <mergeCell ref="B23:C23"/>
    <mergeCell ref="B24:C24"/>
    <mergeCell ref="B1:M1"/>
    <mergeCell ref="B35:C35"/>
    <mergeCell ref="F37:I37"/>
    <mergeCell ref="B39:C39"/>
    <mergeCell ref="B42:M48"/>
    <mergeCell ref="B28:C28"/>
    <mergeCell ref="B29:C29"/>
    <mergeCell ref="B30:C30"/>
    <mergeCell ref="B31:C31"/>
    <mergeCell ref="B32:C32"/>
    <mergeCell ref="B33:C33"/>
    <mergeCell ref="B27:C27"/>
    <mergeCell ref="B16:C16"/>
    <mergeCell ref="B17:C17"/>
    <mergeCell ref="B18:C18"/>
    <mergeCell ref="B19:C19"/>
  </mergeCells>
  <dataValidations disablePrompts="1" count="2">
    <dataValidation type="list" allowBlank="1" showInputMessage="1" showErrorMessage="1" sqref="E12:L12" xr:uid="{00000000-0002-0000-0700-000000000000}">
      <formula1>#REF!</formula1>
    </dataValidation>
    <dataValidation type="list" allowBlank="1" showErrorMessage="1" sqref="O87" xr:uid="{00000000-0002-0000-0700-000001000000}">
      <formula1>$Q$87:$Q$92</formula1>
    </dataValidation>
  </dataValidations>
  <printOptions horizontalCentered="1" verticalCentered="1"/>
  <pageMargins left="0.25" right="0.25" top="0.75" bottom="0.75" header="0.3" footer="0.3"/>
  <pageSetup scale="65"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H41"/>
  <sheetViews>
    <sheetView tabSelected="1" topLeftCell="A16" workbookViewId="0">
      <selection activeCell="C22" sqref="C22"/>
    </sheetView>
  </sheetViews>
  <sheetFormatPr defaultColWidth="8.6640625" defaultRowHeight="14.4" x14ac:dyDescent="0.3"/>
  <cols>
    <col min="1" max="1" width="34.6640625" customWidth="1"/>
    <col min="2" max="2" width="19.109375" customWidth="1"/>
  </cols>
  <sheetData>
    <row r="1" spans="1:8" x14ac:dyDescent="0.3">
      <c r="A1" s="3" t="s">
        <v>179</v>
      </c>
      <c r="B1" s="3" t="s">
        <v>179</v>
      </c>
      <c r="C1" s="3" t="s">
        <v>180</v>
      </c>
      <c r="F1" s="3" t="s">
        <v>181</v>
      </c>
      <c r="H1" s="3" t="s">
        <v>182</v>
      </c>
    </row>
    <row r="2" spans="1:8" x14ac:dyDescent="0.3">
      <c r="A2" s="4" t="s">
        <v>55</v>
      </c>
      <c r="B2" t="s">
        <v>183</v>
      </c>
      <c r="C2" t="s">
        <v>60</v>
      </c>
      <c r="F2" t="s">
        <v>56</v>
      </c>
      <c r="H2" t="s">
        <v>184</v>
      </c>
    </row>
    <row r="3" spans="1:8" x14ac:dyDescent="0.3">
      <c r="A3" s="4" t="s">
        <v>185</v>
      </c>
      <c r="B3" t="s">
        <v>57</v>
      </c>
      <c r="C3" t="s">
        <v>186</v>
      </c>
      <c r="F3" t="s">
        <v>62</v>
      </c>
      <c r="H3" t="s">
        <v>187</v>
      </c>
    </row>
    <row r="4" spans="1:8" x14ac:dyDescent="0.3">
      <c r="A4" s="4" t="s">
        <v>188</v>
      </c>
      <c r="B4" t="s">
        <v>189</v>
      </c>
      <c r="C4" t="s">
        <v>190</v>
      </c>
      <c r="F4" t="s">
        <v>67</v>
      </c>
      <c r="H4" t="s">
        <v>58</v>
      </c>
    </row>
    <row r="5" spans="1:8" x14ac:dyDescent="0.3">
      <c r="A5" s="4" t="s">
        <v>191</v>
      </c>
      <c r="B5" t="s">
        <v>192</v>
      </c>
      <c r="C5" t="s">
        <v>193</v>
      </c>
      <c r="F5" t="s">
        <v>194</v>
      </c>
      <c r="H5" t="s">
        <v>195</v>
      </c>
    </row>
    <row r="6" spans="1:8" x14ac:dyDescent="0.3">
      <c r="A6" s="4" t="s">
        <v>196</v>
      </c>
      <c r="C6" t="s">
        <v>197</v>
      </c>
      <c r="H6" t="s">
        <v>63</v>
      </c>
    </row>
    <row r="7" spans="1:8" x14ac:dyDescent="0.3">
      <c r="A7" s="4" t="s">
        <v>198</v>
      </c>
      <c r="C7" t="s">
        <v>199</v>
      </c>
      <c r="H7" t="s">
        <v>68</v>
      </c>
    </row>
    <row r="8" spans="1:8" x14ac:dyDescent="0.3">
      <c r="A8" s="4" t="s">
        <v>200</v>
      </c>
      <c r="C8" t="s">
        <v>201</v>
      </c>
      <c r="H8" t="s">
        <v>202</v>
      </c>
    </row>
    <row r="9" spans="1:8" x14ac:dyDescent="0.3">
      <c r="A9" s="4" t="s">
        <v>203</v>
      </c>
      <c r="C9" t="s">
        <v>204</v>
      </c>
    </row>
    <row r="10" spans="1:8" x14ac:dyDescent="0.3">
      <c r="A10" s="4" t="s">
        <v>205</v>
      </c>
      <c r="C10" t="s">
        <v>206</v>
      </c>
    </row>
    <row r="11" spans="1:8" x14ac:dyDescent="0.3">
      <c r="A11" s="4" t="s">
        <v>207</v>
      </c>
      <c r="C11" t="s">
        <v>208</v>
      </c>
    </row>
    <row r="12" spans="1:8" x14ac:dyDescent="0.3">
      <c r="A12" s="4" t="s">
        <v>209</v>
      </c>
      <c r="C12" t="s">
        <v>210</v>
      </c>
    </row>
    <row r="13" spans="1:8" x14ac:dyDescent="0.3">
      <c r="A13" s="4" t="s">
        <v>211</v>
      </c>
      <c r="C13" t="s">
        <v>212</v>
      </c>
    </row>
    <row r="14" spans="1:8" x14ac:dyDescent="0.3">
      <c r="A14" s="4" t="s">
        <v>213</v>
      </c>
      <c r="C14" t="s">
        <v>214</v>
      </c>
    </row>
    <row r="15" spans="1:8" x14ac:dyDescent="0.3">
      <c r="A15" s="4" t="s">
        <v>215</v>
      </c>
      <c r="C15" t="s">
        <v>216</v>
      </c>
    </row>
    <row r="16" spans="1:8" x14ac:dyDescent="0.3">
      <c r="A16" s="4" t="s">
        <v>217</v>
      </c>
      <c r="C16" t="s">
        <v>218</v>
      </c>
    </row>
    <row r="17" spans="1:3" x14ac:dyDescent="0.3">
      <c r="A17" s="4" t="s">
        <v>219</v>
      </c>
      <c r="C17" t="s">
        <v>220</v>
      </c>
    </row>
    <row r="18" spans="1:3" x14ac:dyDescent="0.3">
      <c r="A18" s="4" t="s">
        <v>221</v>
      </c>
      <c r="C18" t="s">
        <v>222</v>
      </c>
    </row>
    <row r="19" spans="1:3" x14ac:dyDescent="0.3">
      <c r="A19" s="4" t="s">
        <v>223</v>
      </c>
      <c r="C19" t="s">
        <v>224</v>
      </c>
    </row>
    <row r="20" spans="1:3" x14ac:dyDescent="0.3">
      <c r="A20" s="4" t="s">
        <v>225</v>
      </c>
      <c r="C20" t="s">
        <v>226</v>
      </c>
    </row>
    <row r="21" spans="1:3" x14ac:dyDescent="0.3">
      <c r="A21" s="4" t="s">
        <v>227</v>
      </c>
      <c r="C21" t="s">
        <v>228</v>
      </c>
    </row>
    <row r="22" spans="1:3" x14ac:dyDescent="0.3">
      <c r="A22" s="4" t="s">
        <v>229</v>
      </c>
      <c r="C22" t="s">
        <v>230</v>
      </c>
    </row>
    <row r="23" spans="1:3" x14ac:dyDescent="0.3">
      <c r="A23" s="4" t="s">
        <v>231</v>
      </c>
    </row>
    <row r="24" spans="1:3" x14ac:dyDescent="0.3">
      <c r="A24" s="4" t="s">
        <v>232</v>
      </c>
    </row>
    <row r="25" spans="1:3" x14ac:dyDescent="0.3">
      <c r="A25" s="4" t="s">
        <v>233</v>
      </c>
    </row>
    <row r="26" spans="1:3" x14ac:dyDescent="0.3">
      <c r="A26" s="4" t="s">
        <v>234</v>
      </c>
    </row>
    <row r="27" spans="1:3" x14ac:dyDescent="0.3">
      <c r="A27" s="4" t="s">
        <v>235</v>
      </c>
    </row>
    <row r="28" spans="1:3" x14ac:dyDescent="0.3">
      <c r="A28" s="4" t="s">
        <v>236</v>
      </c>
    </row>
    <row r="29" spans="1:3" x14ac:dyDescent="0.3">
      <c r="A29" s="4" t="s">
        <v>237</v>
      </c>
    </row>
    <row r="30" spans="1:3" x14ac:dyDescent="0.3">
      <c r="A30" s="4" t="s">
        <v>238</v>
      </c>
    </row>
    <row r="31" spans="1:3" x14ac:dyDescent="0.3">
      <c r="A31" s="4" t="s">
        <v>239</v>
      </c>
    </row>
    <row r="32" spans="1:3" x14ac:dyDescent="0.3">
      <c r="A32" s="4" t="s">
        <v>240</v>
      </c>
    </row>
    <row r="33" spans="1:1" x14ac:dyDescent="0.3">
      <c r="A33" s="4" t="s">
        <v>241</v>
      </c>
    </row>
    <row r="34" spans="1:1" x14ac:dyDescent="0.3">
      <c r="A34" s="4" t="s">
        <v>242</v>
      </c>
    </row>
    <row r="35" spans="1:1" x14ac:dyDescent="0.3">
      <c r="A35" s="4" t="s">
        <v>243</v>
      </c>
    </row>
    <row r="36" spans="1:1" x14ac:dyDescent="0.3">
      <c r="A36" s="4" t="s">
        <v>244</v>
      </c>
    </row>
    <row r="37" spans="1:1" x14ac:dyDescent="0.3">
      <c r="A37" s="4" t="s">
        <v>245</v>
      </c>
    </row>
    <row r="38" spans="1:1" x14ac:dyDescent="0.3">
      <c r="A38" s="4" t="s">
        <v>246</v>
      </c>
    </row>
    <row r="39" spans="1:1" x14ac:dyDescent="0.3">
      <c r="A39" s="4" t="s">
        <v>247</v>
      </c>
    </row>
    <row r="40" spans="1:1" x14ac:dyDescent="0.3">
      <c r="A40" s="4" t="s">
        <v>248</v>
      </c>
    </row>
    <row r="41" spans="1:1" x14ac:dyDescent="0.3">
      <c r="A41" s="4" t="s">
        <v>249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D182B63C84B041B30566D09C3CAC4C" ma:contentTypeVersion="10" ma:contentTypeDescription="Create a new document." ma:contentTypeScope="" ma:versionID="e5737cb670e2bbe33d2fc9eecc70f173">
  <xsd:schema xmlns:xsd="http://www.w3.org/2001/XMLSchema" xmlns:xs="http://www.w3.org/2001/XMLSchema" xmlns:p="http://schemas.microsoft.com/office/2006/metadata/properties" xmlns:ns2="00169e63-b2bd-45aa-aeb4-8a7fefeee0dc" xmlns:ns3="fbf17e69-f484-487f-8f23-6eb7dcb3cf47" targetNamespace="http://schemas.microsoft.com/office/2006/metadata/properties" ma:root="true" ma:fieldsID="c704b226d5a79a54fab35b0fa41b18a3" ns2:_="" ns3:_="">
    <xsd:import namespace="00169e63-b2bd-45aa-aeb4-8a7fefeee0dc"/>
    <xsd:import namespace="fbf17e69-f484-487f-8f23-6eb7dcb3cf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69e63-b2bd-45aa-aeb4-8a7fefeee0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f17e69-f484-487f-8f23-6eb7dcb3cf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A2F08-3388-45DB-874C-F3E82C0E7419}">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fbf17e69-f484-487f-8f23-6eb7dcb3cf47"/>
    <ds:schemaRef ds:uri="http://purl.org/dc/dcmitype/"/>
    <ds:schemaRef ds:uri="http://purl.org/dc/terms/"/>
    <ds:schemaRef ds:uri="00169e63-b2bd-45aa-aeb4-8a7fefeee0d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499772E-08ED-4DAF-ABBC-1969917C2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69e63-b2bd-45aa-aeb4-8a7fefeee0dc"/>
    <ds:schemaRef ds:uri="fbf17e69-f484-487f-8f23-6eb7dcb3c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217DDE-CA2B-463B-899F-EEB086C1CB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TBL 1. Landscape Analysis</vt:lpstr>
      <vt:lpstr>TBL 3. Funding Analysis</vt:lpstr>
      <vt:lpstr>TBL 4. Outcome Goals</vt:lpstr>
      <vt:lpstr>TBL 2. Services Provided</vt:lpstr>
      <vt:lpstr>TBL 5. Strategies for Goals</vt:lpstr>
      <vt:lpstr>TBL 6. Funding Plans</vt:lpstr>
      <vt:lpstr>TBL 7. Dem Need - IH ONLY</vt:lpstr>
      <vt:lpstr>TBL 8. Budget Template</vt:lpstr>
      <vt:lpstr>Lists</vt:lpstr>
      <vt:lpstr>'TBL 8. Budget Template'!Print_Area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Meuchel, Ellen@BCSH</dc:creator>
  <cp:lastModifiedBy>Kelly Camp</cp:lastModifiedBy>
  <cp:revision/>
  <cp:lastPrinted>2022-07-28T15:42:21Z</cp:lastPrinted>
  <dcterms:created xsi:type="dcterms:W3CDTF">2022-02-07T17:29:24Z</dcterms:created>
  <dcterms:modified xsi:type="dcterms:W3CDTF">2022-08-03T18:38:57Z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0x01010098D182B63C84B041B30566D09C3CAC4C</vt:lpwstr>
  </property>
</Properties>
</file>